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PII_2018" sheetId="1" r:id="rId1"/>
    <sheet name="VARAM_paraugs" sheetId="2" r:id="rId2"/>
  </sheets>
  <definedNames>
    <definedName name="Excel_BuiltIn__FilterDatabase_1">#REF!</definedName>
    <definedName name="Excel_BuiltIn_Print_Titles_1">#REF!</definedName>
  </definedNames>
  <calcPr fullCalcOnLoad="1"/>
</workbook>
</file>

<file path=xl/sharedStrings.xml><?xml version="1.0" encoding="utf-8"?>
<sst xmlns="http://schemas.openxmlformats.org/spreadsheetml/2006/main" count="233" uniqueCount="215">
  <si>
    <t>Atalgojums</t>
  </si>
  <si>
    <t>Darba devēja valsts sociālās apdrošināšanas obligātās iemaksas</t>
  </si>
  <si>
    <t>Pakalpojumi</t>
  </si>
  <si>
    <t>Pasta, telefona un citi sakaru pakalpojumi</t>
  </si>
  <si>
    <t>Informācijas tehnoloģiju pakalpojumi</t>
  </si>
  <si>
    <t>Degviela</t>
  </si>
  <si>
    <t>Kārtējā remonta un iestāžu uzturēšanas materiāli</t>
  </si>
  <si>
    <t>Ēdināšanas izdevumi</t>
  </si>
  <si>
    <t>Mācību līdzekļi un materiāli</t>
  </si>
  <si>
    <t>Izdevumi periodikas iegādei</t>
  </si>
  <si>
    <t>Pamatlīdzekļi</t>
  </si>
  <si>
    <t>Kods</t>
  </si>
  <si>
    <t>inta.kravinska@kuldiga.lv</t>
  </si>
  <si>
    <t>Nosaukums</t>
  </si>
  <si>
    <t>II.</t>
  </si>
  <si>
    <t>1.0.</t>
  </si>
  <si>
    <t>Uzturēšanas izdevumi</t>
  </si>
  <si>
    <t>1.1.</t>
  </si>
  <si>
    <t>Kārtējie izdevumi</t>
  </si>
  <si>
    <t>1000</t>
  </si>
  <si>
    <t>Atlīdzība</t>
  </si>
  <si>
    <t>1100</t>
  </si>
  <si>
    <t>1110</t>
  </si>
  <si>
    <t>Mēnešalga</t>
  </si>
  <si>
    <t>1119</t>
  </si>
  <si>
    <t>Pārējo darbinieku mēnešalga (darba alga)</t>
  </si>
  <si>
    <t>1140</t>
  </si>
  <si>
    <t>Piemaksas, prēmijas un naudas balvas</t>
  </si>
  <si>
    <t>1148</t>
  </si>
  <si>
    <t>1200</t>
  </si>
  <si>
    <t>1210</t>
  </si>
  <si>
    <t>2000</t>
  </si>
  <si>
    <t>Preces un pakalpojumi</t>
  </si>
  <si>
    <t>2100</t>
  </si>
  <si>
    <t>2120</t>
  </si>
  <si>
    <t>2121</t>
  </si>
  <si>
    <t>Dienas nauda</t>
  </si>
  <si>
    <t>2122</t>
  </si>
  <si>
    <t>2200</t>
  </si>
  <si>
    <t>2210</t>
  </si>
  <si>
    <t>2219</t>
  </si>
  <si>
    <t>Pārējie sakaru pakalpojumi</t>
  </si>
  <si>
    <t>2220</t>
  </si>
  <si>
    <t>Izdevumi par komunālajiem pakalpojumiem</t>
  </si>
  <si>
    <t>2221</t>
  </si>
  <si>
    <t>Izdevumi par apkuri</t>
  </si>
  <si>
    <t>2222</t>
  </si>
  <si>
    <t>Izdevumi par ūdeni un kanalizāciju</t>
  </si>
  <si>
    <t>2223</t>
  </si>
  <si>
    <t>Izdevumi par elektroenerģiju</t>
  </si>
  <si>
    <t>2224</t>
  </si>
  <si>
    <t>2230</t>
  </si>
  <si>
    <t>2233</t>
  </si>
  <si>
    <t>Izdevumi par transporta pakalpojumiem</t>
  </si>
  <si>
    <t>2234</t>
  </si>
  <si>
    <t>2235</t>
  </si>
  <si>
    <t>Izdevumi par saņemtajiem apmācību pakalpojumiem</t>
  </si>
  <si>
    <t>2236</t>
  </si>
  <si>
    <t>Bankas komisija, pakalpojumi</t>
  </si>
  <si>
    <t>2239</t>
  </si>
  <si>
    <t>Pārējie iestādes administratīvie izdevumi</t>
  </si>
  <si>
    <t>2243</t>
  </si>
  <si>
    <t>Iekārtas, inventāra un aparatūras remonts, tehniskā apkalpošana</t>
  </si>
  <si>
    <t>2244</t>
  </si>
  <si>
    <t>2250</t>
  </si>
  <si>
    <t>2251</t>
  </si>
  <si>
    <t>Informācijas sistēmas uzturēšana</t>
  </si>
  <si>
    <t>2300</t>
  </si>
  <si>
    <t>2310</t>
  </si>
  <si>
    <t>2311</t>
  </si>
  <si>
    <t>Biroja preces</t>
  </si>
  <si>
    <t>2312</t>
  </si>
  <si>
    <t>Inventārs</t>
  </si>
  <si>
    <t>2320</t>
  </si>
  <si>
    <t>Kurināmais un enerģētiskie materiāli</t>
  </si>
  <si>
    <t>2322</t>
  </si>
  <si>
    <t>2340</t>
  </si>
  <si>
    <t>Zāles, ķimikālijas, laboratorijas preces, medicīniskās ierīces, medicīniskie instrumenti, laboratorijas dzīvnieki un to uzturēšana</t>
  </si>
  <si>
    <t>2341</t>
  </si>
  <si>
    <t>Zāles, ķimikālijas, laboratorijas preces</t>
  </si>
  <si>
    <t>2350</t>
  </si>
  <si>
    <t>2360</t>
  </si>
  <si>
    <t>Valsts un pašvaldību aprūpē un apgādē esošo personu uzturēšana</t>
  </si>
  <si>
    <t>2361</t>
  </si>
  <si>
    <t>Mīkstais inventārs</t>
  </si>
  <si>
    <t>2362</t>
  </si>
  <si>
    <t>Virtuves inventārs, trauki un galda piederumi</t>
  </si>
  <si>
    <t>2363</t>
  </si>
  <si>
    <t>2370</t>
  </si>
  <si>
    <t>2.0.</t>
  </si>
  <si>
    <t>Kapitālie izdevumi</t>
  </si>
  <si>
    <t>2.1.</t>
  </si>
  <si>
    <t>Pamatkapitāla veidošana</t>
  </si>
  <si>
    <t>5000</t>
  </si>
  <si>
    <t>5200</t>
  </si>
  <si>
    <t>5230</t>
  </si>
  <si>
    <t>Pārējie pamatlīdzekļi</t>
  </si>
  <si>
    <t>5232</t>
  </si>
  <si>
    <t>Saimniecības pamatlīdzekļi</t>
  </si>
  <si>
    <t>5233</t>
  </si>
  <si>
    <t>Bibliotēku krājumi</t>
  </si>
  <si>
    <t>5238</t>
  </si>
  <si>
    <t>Datortehnika, sakaru un cita biroja tehnika</t>
  </si>
  <si>
    <t>5240</t>
  </si>
  <si>
    <t>Pamatlīdzekļu izveidošana un nepabeigtā būvniecība</t>
  </si>
  <si>
    <t>2240</t>
  </si>
  <si>
    <t>ekonomiste Inta Kravinska, tālr.63322565</t>
  </si>
  <si>
    <t xml:space="preserve">Klasifikācijas kods </t>
  </si>
  <si>
    <t>Rādītāju nosaukums</t>
  </si>
  <si>
    <t>PII "ĀBELĪTE"</t>
  </si>
  <si>
    <t>PII "CĪRULĪTIS"</t>
  </si>
  <si>
    <t>KOPĀ PII</t>
  </si>
  <si>
    <t>KOPĀ IZDEVUMI</t>
  </si>
  <si>
    <t>Atalgojums bez MD</t>
  </si>
  <si>
    <t>1117</t>
  </si>
  <si>
    <t>Pedagogu darba alga no MD</t>
  </si>
  <si>
    <t>1141</t>
  </si>
  <si>
    <t>Piemaksa par nakts darbu</t>
  </si>
  <si>
    <t>1147</t>
  </si>
  <si>
    <t>Piemaksa par papildu darbu</t>
  </si>
  <si>
    <t>Prēmijas un naudas balvas</t>
  </si>
  <si>
    <t>1149</t>
  </si>
  <si>
    <t>Citas normatīvajos aktos noteiktās piemaksas, kas nav iepriekš klasificētas</t>
  </si>
  <si>
    <t>1150</t>
  </si>
  <si>
    <t>Atalgojums fiziskajām personām uz tiesiskās attiecības regulējošu dokumentu pamata</t>
  </si>
  <si>
    <t>Darba devēja VSAOI, pabalsti un kompensācijas</t>
  </si>
  <si>
    <t>Darba devēja VSAOI, pabalsti un kompensācijas bez MD</t>
  </si>
  <si>
    <t>1220</t>
  </si>
  <si>
    <t>Darba devēja pabalsti, kompensācijas un citi maksājumi</t>
  </si>
  <si>
    <t>1221</t>
  </si>
  <si>
    <t>Darba devēja pabalsti un kompensācijas, no kuriem aprēķina IIeN un VSAOI</t>
  </si>
  <si>
    <t>Darba devēja VSAOI pedagogiem no MD</t>
  </si>
  <si>
    <t>Mācību, darba un dienesta komandējumi, darba braucieni</t>
  </si>
  <si>
    <t>2110</t>
  </si>
  <si>
    <t>Iekšzemes mācību, darba un dienesta komandējumi, darba braucieni</t>
  </si>
  <si>
    <t>2111</t>
  </si>
  <si>
    <t>2112</t>
  </si>
  <si>
    <t>Pārējie komandējumu un darba braucienu izdevumi</t>
  </si>
  <si>
    <t>Ārvalstu mācību, darba komandējumi, darba braucieni</t>
  </si>
  <si>
    <t>Izdevumi par atkritumu savākšanu, izvešanu</t>
  </si>
  <si>
    <t>2229</t>
  </si>
  <si>
    <t>Izdevumi par pārējiem komunālajiem pakalpojumiem</t>
  </si>
  <si>
    <t xml:space="preserve">Iestādes administratīvie izdevumi </t>
  </si>
  <si>
    <t>2231</t>
  </si>
  <si>
    <t>Administratīvie izdevumi un sabiedriskās attiecības</t>
  </si>
  <si>
    <t xml:space="preserve">Normatīvajos aktos noteiktie darba devēja veselības izdevumi </t>
  </si>
  <si>
    <t xml:space="preserve">Remontdarbi un iestāžu uzturēšanas pakalpojumi </t>
  </si>
  <si>
    <t>2241</t>
  </si>
  <si>
    <t>Ēku, būvju un telpu kārtējais remonts</t>
  </si>
  <si>
    <t>Nekustamā īpašuma uzturēšana</t>
  </si>
  <si>
    <t>2249</t>
  </si>
  <si>
    <t>Pārējie remontdarbu un iestāžu uzturēšanas pakalpojumi</t>
  </si>
  <si>
    <t>2260</t>
  </si>
  <si>
    <t>Īre un noma</t>
  </si>
  <si>
    <t>2264</t>
  </si>
  <si>
    <t>Iekārtu, aparatūras un inventāra īre un noma</t>
  </si>
  <si>
    <t>Krājumi, materiāli, energoresursi, preces, biroja preces un inventārs</t>
  </si>
  <si>
    <t>Izdevumi par precēm iestādes darbības nodrošināšanai</t>
  </si>
  <si>
    <t>Zāles, ķimikālijas, laboratorijas preces, medicīniskās ierīces</t>
  </si>
  <si>
    <t>Mācību līdzekļi un materiāli bez MD</t>
  </si>
  <si>
    <t>Mācību līdzekļi no MD</t>
  </si>
  <si>
    <t>5100</t>
  </si>
  <si>
    <t>Nemateriālie ieguldījumi</t>
  </si>
  <si>
    <t>5120</t>
  </si>
  <si>
    <t>Licences, koncesijas un patenti, preču zīmes un līdzīgas tiesības</t>
  </si>
  <si>
    <t>5121</t>
  </si>
  <si>
    <t>Datorprogrammas</t>
  </si>
  <si>
    <t>5129</t>
  </si>
  <si>
    <t>Pārējās licences, koncesijas un patenti, preču zīmes un tamlīdzīgas tiesības</t>
  </si>
  <si>
    <t>5210</t>
  </si>
  <si>
    <t>Zeme, ēkas un būves</t>
  </si>
  <si>
    <t>5218</t>
  </si>
  <si>
    <t>Celtnes un būves</t>
  </si>
  <si>
    <t>Mācību grāmatas no MD</t>
  </si>
  <si>
    <t>5239</t>
  </si>
  <si>
    <t>Pārējie iepriekš neklasificētie pamatlīdzekļi</t>
  </si>
  <si>
    <t xml:space="preserve">(P) Kopā PII izmaksas </t>
  </si>
  <si>
    <t xml:space="preserve">KOPĀ izdevumi </t>
  </si>
  <si>
    <t xml:space="preserve">(M) Valsts mērķdotācijas </t>
  </si>
  <si>
    <t>(L) Kopējie pašvaldības PII izdevumi</t>
  </si>
  <si>
    <t>(B1)Izglītojamo skaits 1,5-4 gadu vecumā</t>
  </si>
  <si>
    <t xml:space="preserve">(B2) Izglītojamo skaits obligātās sagatavošanas vecumā </t>
  </si>
  <si>
    <t>Izmaksas 1  izglītojamam 1,5-4 gadu vecumā</t>
  </si>
  <si>
    <t>Izmaksas 1  izglītojamam obligātās sagatavošanas vecumā</t>
  </si>
  <si>
    <t>(K) Pamatlīdzekļu nolietojums 2017.gadā</t>
  </si>
  <si>
    <t>(B) Izglītojamo skaits PII  01.09.2017.</t>
  </si>
  <si>
    <t>Piemērs</t>
  </si>
  <si>
    <r>
      <t xml:space="preserve">Summa, </t>
    </r>
    <r>
      <rPr>
        <b/>
        <i/>
        <sz val="8"/>
        <rFont val="Arial"/>
        <family val="2"/>
      </rPr>
      <t>EUR</t>
    </r>
  </si>
  <si>
    <r>
      <t xml:space="preserve">Atalgojums </t>
    </r>
    <r>
      <rPr>
        <i/>
        <sz val="8"/>
        <rFont val="Arial"/>
        <family val="2"/>
      </rPr>
      <t>(izņemot pedagogu atalgojumu, kuru piešķir kā mērķdotāciju no valsts budžeta)</t>
    </r>
  </si>
  <si>
    <r>
      <t xml:space="preserve">Darba devēja VSAOI, pabalsti un kompensācijas </t>
    </r>
    <r>
      <rPr>
        <i/>
        <sz val="8"/>
        <rFont val="Arial"/>
        <family val="2"/>
      </rPr>
      <t>(izņemot VSAOI, kuras piešķir kā mērķdotāciju no valsts budžeta)</t>
    </r>
  </si>
  <si>
    <r>
      <t xml:space="preserve">Mācību, darba un dienesta komandējumi, dienesta, darba braucieni </t>
    </r>
    <r>
      <rPr>
        <i/>
        <sz val="8"/>
        <rFont val="Arial"/>
        <family val="2"/>
      </rPr>
      <t>(izņemot tos, kas finansēti no Eiropas Savienības fondiem)</t>
    </r>
  </si>
  <si>
    <t>Pakalpojumu samaksa</t>
  </si>
  <si>
    <t>Pasta,telefona un citi sakaru pakalpojumi</t>
  </si>
  <si>
    <t xml:space="preserve">Iestādes administratīvie izdevumi un ar iestādes darbības nodrošināšanu saistītie izdevumi </t>
  </si>
  <si>
    <r>
      <t xml:space="preserve">Remontdarbi un iestāžu uzturēšanas pakalpojumi </t>
    </r>
    <r>
      <rPr>
        <i/>
        <sz val="8"/>
        <rFont val="Arial"/>
        <family val="2"/>
      </rPr>
      <t>(izņemot ēku, būvju un ceļu kapitālo remontu)</t>
    </r>
  </si>
  <si>
    <t>Īres un nomas maksa</t>
  </si>
  <si>
    <t>Krājumi, materiāli, energoresursi, preces, biroja preces un inventārs, kurus neuzskaita pamatkapitāla veidošanā</t>
  </si>
  <si>
    <r>
      <t xml:space="preserve">Valsts un pašvaldību aprūpē un apgādē esošo personu uzturēšanas izdevumi </t>
    </r>
    <r>
      <rPr>
        <i/>
        <sz val="8"/>
        <rFont val="Arial"/>
        <family val="2"/>
      </rPr>
      <t>(izņemot ēdināšanas izdevumus (EKK 2363))</t>
    </r>
  </si>
  <si>
    <r>
      <t xml:space="preserve">Mācību līdzekļi un materiāli </t>
    </r>
    <r>
      <rPr>
        <i/>
        <sz val="8"/>
        <rFont val="Arial"/>
        <family val="2"/>
      </rPr>
      <t>(izņemot valsts budžeta dotācijas mācību līdzekļu iegādei)</t>
    </r>
  </si>
  <si>
    <t>Kopā pašvaldības līdzekļi</t>
  </si>
  <si>
    <t>Kopējais pamatlīdzekļu nolietojums</t>
  </si>
  <si>
    <t xml:space="preserve">Kopējie izdevumi </t>
  </si>
  <si>
    <t xml:space="preserve">Valsts mērķdotācija pedagogu atalgojumam </t>
  </si>
  <si>
    <t>Izglītojamo skaits no pusotra līdz četru gadu vecumam 1.septembrī</t>
  </si>
  <si>
    <t>Izglītojamo skaits obligātās sagatavošanas vecumā 1.septembrī</t>
  </si>
  <si>
    <t>Izmaksas vienam izglītojamam no pusotra līdz četru gadu vecumam</t>
  </si>
  <si>
    <t xml:space="preserve">Izmaksas vienam skaits obligātās sagatavošanas vecumā </t>
  </si>
  <si>
    <t>Kopējie pašvaldības pirmsskolas izglītības iestāžu izdevumi - 563962+13995+107867=685824</t>
  </si>
  <si>
    <t>Izmaksas vienam izglītojamam no pusotra līdz četru gadu vecumam - 685824/12/295=193.74</t>
  </si>
  <si>
    <t>Izmaksas vienam skaits obligātās sagatavošanas vecumā  - (685824*169/295-107867)/12/169=140.55</t>
  </si>
  <si>
    <t>(Pēc 2017. gada naudas plūsmas)</t>
  </si>
  <si>
    <t>KULDĪGAS NOVADA PII</t>
  </si>
  <si>
    <t>MB skola</t>
  </si>
  <si>
    <t>Citi pakalpojumi</t>
  </si>
  <si>
    <t>Kuldīgas novada pašvaldības atbalsta aprēķins vienam izglītojamam nepieciešamajām vidējām izmaksām pašvaldības pirmsskolas izglītības iestādēs 2018.gadā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</si>
</sst>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0\.0"/>
    <numFmt numFmtId="173" formatCode="_-* #,##0.0_-;\-* #,##0.0_-;_-* &quot;-&quot;??_-;_-@_-"/>
    <numFmt numFmtId="174" formatCode="_-* #,##0_-;\-* #,##0_-;_-* &quot;-&quot;??_-;_-@_-"/>
  </numFmts>
  <fonts count="55">
    <font>
      <sz val="10"/>
      <name val="Arial"/>
      <family val="2"/>
    </font>
    <font>
      <sz val="10"/>
      <name val="BaltHelvetica"/>
      <family val="0"/>
    </font>
    <font>
      <sz val="10"/>
      <name val="BaltGaramond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thin"/>
      <right style="thin"/>
      <top style="hair">
        <color indexed="8"/>
      </top>
      <bottom style="thin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>
        <color indexed="8"/>
      </top>
      <bottom style="hair"/>
    </border>
    <border>
      <left style="thin"/>
      <right>
        <color indexed="63"/>
      </right>
      <top>
        <color indexed="63"/>
      </top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2" fontId="2" fillId="33" borderId="0" applyBorder="0" applyProtection="0">
      <alignment/>
    </xf>
    <xf numFmtId="0" fontId="5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53" applyFont="1" applyAlignment="1">
      <alignment horizontal="left" vertical="center"/>
    </xf>
    <xf numFmtId="49" fontId="4" fillId="0" borderId="1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/>
      <protection locked="0"/>
    </xf>
    <xf numFmtId="49" fontId="4" fillId="34" borderId="11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4" fillId="34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49" fontId="5" fillId="0" borderId="15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3" fontId="7" fillId="0" borderId="14" xfId="0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left" vertical="center" wrapText="1"/>
    </xf>
    <xf numFmtId="3" fontId="4" fillId="0" borderId="14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left" vertical="center" wrapText="1" indent="2"/>
    </xf>
    <xf numFmtId="49" fontId="5" fillId="0" borderId="14" xfId="0" applyNumberFormat="1" applyFont="1" applyFill="1" applyBorder="1" applyAlignment="1">
      <alignment horizontal="left" vertical="center" wrapText="1" indent="3"/>
    </xf>
    <xf numFmtId="49" fontId="4" fillId="0" borderId="14" xfId="0" applyNumberFormat="1" applyFont="1" applyFill="1" applyBorder="1" applyAlignment="1">
      <alignment horizontal="left" vertical="center" wrapText="1" indent="4"/>
    </xf>
    <xf numFmtId="49" fontId="4" fillId="0" borderId="14" xfId="0" applyNumberFormat="1" applyFont="1" applyFill="1" applyBorder="1" applyAlignment="1">
      <alignment horizontal="left" vertical="center" wrapText="1" indent="5"/>
    </xf>
    <xf numFmtId="49" fontId="4" fillId="35" borderId="15" xfId="0" applyNumberFormat="1" applyFont="1" applyFill="1" applyBorder="1" applyAlignment="1">
      <alignment horizontal="left" vertical="center" wrapText="1"/>
    </xf>
    <xf numFmtId="49" fontId="4" fillId="35" borderId="14" xfId="0" applyNumberFormat="1" applyFont="1" applyFill="1" applyBorder="1" applyAlignment="1">
      <alignment horizontal="left" vertical="center" wrapText="1" indent="5"/>
    </xf>
    <xf numFmtId="3" fontId="4" fillId="35" borderId="14" xfId="0" applyNumberFormat="1" applyFont="1" applyFill="1" applyBorder="1" applyAlignment="1">
      <alignment horizontal="right" vertical="center"/>
    </xf>
    <xf numFmtId="3" fontId="5" fillId="35" borderId="14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49" fontId="4" fillId="35" borderId="14" xfId="0" applyNumberFormat="1" applyFont="1" applyFill="1" applyBorder="1" applyAlignment="1">
      <alignment horizontal="left" vertical="center" wrapText="1" indent="6"/>
    </xf>
    <xf numFmtId="49" fontId="4" fillId="35" borderId="14" xfId="0" applyNumberFormat="1" applyFont="1" applyFill="1" applyBorder="1" applyAlignment="1">
      <alignment horizontal="left" vertical="center" wrapText="1" indent="7"/>
    </xf>
    <xf numFmtId="49" fontId="53" fillId="35" borderId="15" xfId="0" applyNumberFormat="1" applyFont="1" applyFill="1" applyBorder="1" applyAlignment="1">
      <alignment horizontal="left" vertical="center" wrapText="1"/>
    </xf>
    <xf numFmtId="49" fontId="53" fillId="35" borderId="14" xfId="0" applyNumberFormat="1" applyFont="1" applyFill="1" applyBorder="1" applyAlignment="1">
      <alignment horizontal="left" vertical="center" wrapText="1" indent="7"/>
    </xf>
    <xf numFmtId="3" fontId="53" fillId="35" borderId="14" xfId="0" applyNumberFormat="1" applyFont="1" applyFill="1" applyBorder="1" applyAlignment="1">
      <alignment horizontal="right" vertical="center"/>
    </xf>
    <xf numFmtId="0" fontId="54" fillId="0" borderId="0" xfId="0" applyFont="1" applyAlignment="1">
      <alignment/>
    </xf>
    <xf numFmtId="49" fontId="4" fillId="35" borderId="14" xfId="0" applyNumberFormat="1" applyFont="1" applyFill="1" applyBorder="1" applyAlignment="1">
      <alignment horizontal="left" vertical="center" wrapText="1" indent="4"/>
    </xf>
    <xf numFmtId="49" fontId="4" fillId="35" borderId="16" xfId="0" applyNumberFormat="1" applyFont="1" applyFill="1" applyBorder="1" applyAlignment="1">
      <alignment horizontal="left" vertical="center" wrapText="1"/>
    </xf>
    <xf numFmtId="3" fontId="4" fillId="35" borderId="17" xfId="0" applyNumberFormat="1" applyFont="1" applyFill="1" applyBorder="1" applyAlignment="1">
      <alignment horizontal="right" vertical="center"/>
    </xf>
    <xf numFmtId="49" fontId="4" fillId="35" borderId="18" xfId="0" applyNumberFormat="1" applyFont="1" applyFill="1" applyBorder="1" applyAlignment="1">
      <alignment horizontal="left" vertical="center" wrapText="1"/>
    </xf>
    <xf numFmtId="49" fontId="4" fillId="35" borderId="13" xfId="0" applyNumberFormat="1" applyFont="1" applyFill="1" applyBorder="1" applyAlignment="1">
      <alignment horizontal="left" vertical="center" wrapText="1" indent="6"/>
    </xf>
    <xf numFmtId="3" fontId="4" fillId="35" borderId="13" xfId="0" applyNumberFormat="1" applyFont="1" applyFill="1" applyBorder="1" applyAlignment="1">
      <alignment horizontal="right" vertical="center"/>
    </xf>
    <xf numFmtId="49" fontId="53" fillId="35" borderId="14" xfId="0" applyNumberFormat="1" applyFont="1" applyFill="1" applyBorder="1" applyAlignment="1">
      <alignment horizontal="left" vertical="center" wrapText="1" indent="6"/>
    </xf>
    <xf numFmtId="49" fontId="5" fillId="35" borderId="15" xfId="0" applyNumberFormat="1" applyFont="1" applyFill="1" applyBorder="1" applyAlignment="1">
      <alignment horizontal="left" vertical="center" wrapText="1"/>
    </xf>
    <xf numFmtId="49" fontId="5" fillId="35" borderId="14" xfId="0" applyNumberFormat="1" applyFont="1" applyFill="1" applyBorder="1" applyAlignment="1">
      <alignment horizontal="left" vertical="center" wrapText="1" indent="3"/>
    </xf>
    <xf numFmtId="49" fontId="5" fillId="35" borderId="14" xfId="0" applyNumberFormat="1" applyFont="1" applyFill="1" applyBorder="1" applyAlignment="1">
      <alignment horizontal="left" vertical="center" wrapText="1" indent="2"/>
    </xf>
    <xf numFmtId="0" fontId="0" fillId="35" borderId="19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49" fontId="5" fillId="35" borderId="21" xfId="72" applyNumberFormat="1" applyFont="1" applyFill="1" applyBorder="1" applyAlignment="1">
      <alignment horizontal="left" wrapText="1" indent="3"/>
      <protection/>
    </xf>
    <xf numFmtId="3" fontId="4" fillId="35" borderId="22" xfId="72" applyNumberFormat="1" applyFont="1" applyFill="1" applyBorder="1" applyAlignment="1">
      <alignment horizontal="right" vertical="center"/>
      <protection/>
    </xf>
    <xf numFmtId="3" fontId="5" fillId="35" borderId="22" xfId="0" applyNumberFormat="1" applyFont="1" applyFill="1" applyBorder="1" applyAlignment="1">
      <alignment/>
    </xf>
    <xf numFmtId="3" fontId="5" fillId="35" borderId="21" xfId="72" applyNumberFormat="1" applyFont="1" applyFill="1" applyBorder="1" applyAlignment="1">
      <alignment horizontal="right" vertical="center"/>
      <protection/>
    </xf>
    <xf numFmtId="3" fontId="5" fillId="35" borderId="21" xfId="0" applyNumberFormat="1" applyFont="1" applyFill="1" applyBorder="1" applyAlignment="1">
      <alignment/>
    </xf>
    <xf numFmtId="0" fontId="4" fillId="35" borderId="0" xfId="0" applyFont="1" applyFill="1" applyAlignment="1">
      <alignment/>
    </xf>
    <xf numFmtId="49" fontId="5" fillId="35" borderId="23" xfId="72" applyNumberFormat="1" applyFont="1" applyFill="1" applyBorder="1" applyAlignment="1">
      <alignment horizontal="left" wrapText="1" indent="3"/>
      <protection/>
    </xf>
    <xf numFmtId="3" fontId="5" fillId="35" borderId="23" xfId="0" applyNumberFormat="1" applyFont="1" applyFill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5" fillId="0" borderId="25" xfId="0" applyFont="1" applyBorder="1" applyAlignment="1">
      <alignment/>
    </xf>
    <xf numFmtId="0" fontId="4" fillId="0" borderId="21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1" xfId="0" applyFont="1" applyFill="1" applyBorder="1" applyAlignment="1">
      <alignment/>
    </xf>
    <xf numFmtId="2" fontId="5" fillId="0" borderId="21" xfId="0" applyNumberFormat="1" applyFont="1" applyBorder="1" applyAlignment="1">
      <alignment/>
    </xf>
    <xf numFmtId="0" fontId="5" fillId="0" borderId="23" xfId="0" applyFont="1" applyFill="1" applyBorder="1" applyAlignment="1">
      <alignment/>
    </xf>
    <xf numFmtId="2" fontId="5" fillId="0" borderId="23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4" fillId="35" borderId="25" xfId="72" applyNumberFormat="1" applyFont="1" applyFill="1" applyBorder="1" applyAlignment="1">
      <alignment horizontal="right" vertical="center"/>
      <protection/>
    </xf>
    <xf numFmtId="3" fontId="5" fillId="35" borderId="26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right"/>
    </xf>
    <xf numFmtId="0" fontId="10" fillId="0" borderId="12" xfId="0" applyFont="1" applyFill="1" applyBorder="1" applyAlignment="1">
      <alignment/>
    </xf>
    <xf numFmtId="0" fontId="10" fillId="0" borderId="12" xfId="0" applyFont="1" applyBorder="1" applyAlignment="1">
      <alignment horizontal="left"/>
    </xf>
    <xf numFmtId="0" fontId="10" fillId="0" borderId="12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9" fillId="0" borderId="12" xfId="0" applyFont="1" applyBorder="1" applyAlignment="1">
      <alignment horizontal="left"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9" fillId="36" borderId="12" xfId="0" applyFont="1" applyFill="1" applyBorder="1" applyAlignment="1">
      <alignment horizontal="right"/>
    </xf>
    <xf numFmtId="0" fontId="10" fillId="36" borderId="12" xfId="0" applyFont="1" applyFill="1" applyBorder="1" applyAlignment="1">
      <alignment/>
    </xf>
    <xf numFmtId="0" fontId="10" fillId="36" borderId="12" xfId="0" applyFont="1" applyFill="1" applyBorder="1" applyAlignment="1">
      <alignment horizontal="left"/>
    </xf>
    <xf numFmtId="2" fontId="10" fillId="36" borderId="12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49" fontId="4" fillId="35" borderId="14" xfId="0" applyNumberFormat="1" applyFont="1" applyFill="1" applyBorder="1" applyAlignment="1">
      <alignment vertical="center" wrapText="1"/>
    </xf>
    <xf numFmtId="49" fontId="4" fillId="35" borderId="14" xfId="0" applyNumberFormat="1" applyFont="1" applyFill="1" applyBorder="1" applyAlignment="1">
      <alignment horizontal="left" vertical="center" wrapText="1"/>
    </xf>
    <xf numFmtId="49" fontId="53" fillId="35" borderId="14" xfId="0" applyNumberFormat="1" applyFont="1" applyFill="1" applyBorder="1" applyAlignment="1">
      <alignment vertical="center" wrapText="1"/>
    </xf>
    <xf numFmtId="49" fontId="4" fillId="35" borderId="17" xfId="0" applyNumberFormat="1" applyFont="1" applyFill="1" applyBorder="1" applyAlignment="1">
      <alignment vertical="center" wrapText="1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36" borderId="12" xfId="0" applyFont="1" applyFill="1" applyBorder="1" applyAlignment="1">
      <alignment horizontal="center"/>
    </xf>
    <xf numFmtId="2" fontId="10" fillId="36" borderId="12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8" fillId="37" borderId="27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 2" xfId="58"/>
    <cellStyle name="Normal 11" xfId="59"/>
    <cellStyle name="Normal 11 2" xfId="60"/>
    <cellStyle name="Normal 12" xfId="61"/>
    <cellStyle name="Normal 12 2" xfId="62"/>
    <cellStyle name="Normal 13" xfId="63"/>
    <cellStyle name="Normal 13 2" xfId="64"/>
    <cellStyle name="Normal 14" xfId="65"/>
    <cellStyle name="Normal 14 2" xfId="66"/>
    <cellStyle name="Normal 15" xfId="67"/>
    <cellStyle name="Normal 15 2" xfId="68"/>
    <cellStyle name="Normal 16" xfId="69"/>
    <cellStyle name="Normal 16 2" xfId="70"/>
    <cellStyle name="Normal 18" xfId="71"/>
    <cellStyle name="Normal 2" xfId="72"/>
    <cellStyle name="Normal 2 2" xfId="73"/>
    <cellStyle name="Normal 20" xfId="74"/>
    <cellStyle name="Normal 20 2" xfId="75"/>
    <cellStyle name="Normal 21" xfId="76"/>
    <cellStyle name="Normal 21 2" xfId="77"/>
    <cellStyle name="Normal 5" xfId="78"/>
    <cellStyle name="Normal 5 2" xfId="79"/>
    <cellStyle name="Normal 8" xfId="80"/>
    <cellStyle name="Normal 8 2" xfId="81"/>
    <cellStyle name="Normal 9" xfId="82"/>
    <cellStyle name="Normal 9 2" xfId="83"/>
    <cellStyle name="Note" xfId="84"/>
    <cellStyle name="Output" xfId="85"/>
    <cellStyle name="Parastais_FMLikp01_p05_221205_pap_afp_makp" xfId="86"/>
    <cellStyle name="Percent" xfId="87"/>
    <cellStyle name="Style 1" xfId="88"/>
    <cellStyle name="Title" xfId="89"/>
    <cellStyle name="Total" xfId="90"/>
    <cellStyle name="V?st." xfId="91"/>
    <cellStyle name="Warning Text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ta.kravinska@kuldiga.lv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8.7109375" style="0" customWidth="1"/>
    <col min="2" max="2" width="54.421875" style="0" customWidth="1"/>
    <col min="3" max="3" width="11.421875" style="0" hidden="1" customWidth="1"/>
    <col min="4" max="4" width="11.7109375" style="0" hidden="1" customWidth="1"/>
    <col min="5" max="5" width="13.8515625" style="0" customWidth="1"/>
  </cols>
  <sheetData>
    <row r="1" spans="1:5" s="2" customFormat="1" ht="53.25" customHeight="1">
      <c r="A1" s="106" t="s">
        <v>214</v>
      </c>
      <c r="B1" s="106"/>
      <c r="C1" s="106"/>
      <c r="D1" s="106"/>
      <c r="E1" s="106"/>
    </row>
    <row r="2" spans="1:5" s="3" customFormat="1" ht="12.75">
      <c r="A2" s="107" t="s">
        <v>210</v>
      </c>
      <c r="B2" s="107"/>
      <c r="C2" s="7"/>
      <c r="D2" s="8"/>
      <c r="E2" s="8"/>
    </row>
    <row r="3" spans="1:5" s="4" customFormat="1" ht="25.5">
      <c r="A3" s="9" t="s">
        <v>107</v>
      </c>
      <c r="B3" s="10" t="s">
        <v>108</v>
      </c>
      <c r="C3" s="11" t="s">
        <v>109</v>
      </c>
      <c r="D3" s="11" t="s">
        <v>110</v>
      </c>
      <c r="E3" s="12" t="s">
        <v>111</v>
      </c>
    </row>
    <row r="4" spans="1:5" s="4" customFormat="1" ht="12.75" hidden="1">
      <c r="A4" s="15" t="s">
        <v>14</v>
      </c>
      <c r="B4" s="16" t="s">
        <v>112</v>
      </c>
      <c r="C4" s="17">
        <v>697786</v>
      </c>
      <c r="D4" s="17">
        <v>517905</v>
      </c>
      <c r="E4" s="14">
        <f aca="true" t="shared" si="0" ref="E4:E35">SUM(C4:D4)</f>
        <v>1215691</v>
      </c>
    </row>
    <row r="5" spans="1:5" s="4" customFormat="1" ht="12.75" hidden="1">
      <c r="A5" s="15" t="s">
        <v>15</v>
      </c>
      <c r="B5" s="20" t="s">
        <v>16</v>
      </c>
      <c r="C5" s="17">
        <v>697786</v>
      </c>
      <c r="D5" s="17">
        <v>517905</v>
      </c>
      <c r="E5" s="14">
        <f t="shared" si="0"/>
        <v>1215691</v>
      </c>
    </row>
    <row r="6" spans="1:5" s="4" customFormat="1" ht="12.75" hidden="1">
      <c r="A6" s="15" t="s">
        <v>17</v>
      </c>
      <c r="B6" s="21" t="s">
        <v>18</v>
      </c>
      <c r="C6" s="17">
        <v>697786</v>
      </c>
      <c r="D6" s="17">
        <v>517905</v>
      </c>
      <c r="E6" s="14">
        <f t="shared" si="0"/>
        <v>1215691</v>
      </c>
    </row>
    <row r="7" spans="1:5" s="4" customFormat="1" ht="12.75" hidden="1">
      <c r="A7" s="18" t="s">
        <v>19</v>
      </c>
      <c r="B7" s="22" t="s">
        <v>20</v>
      </c>
      <c r="C7" s="19">
        <v>519885</v>
      </c>
      <c r="D7" s="19">
        <v>383452</v>
      </c>
      <c r="E7" s="14">
        <f t="shared" si="0"/>
        <v>903337</v>
      </c>
    </row>
    <row r="8" spans="1:5" s="4" customFormat="1" ht="12.75" hidden="1">
      <c r="A8" s="18" t="s">
        <v>21</v>
      </c>
      <c r="B8" s="23" t="s">
        <v>0</v>
      </c>
      <c r="C8" s="19">
        <v>416594</v>
      </c>
      <c r="D8" s="19">
        <v>307768</v>
      </c>
      <c r="E8" s="14">
        <f t="shared" si="0"/>
        <v>724362</v>
      </c>
    </row>
    <row r="9" spans="1:5" s="28" customFormat="1" ht="12.75">
      <c r="A9" s="24" t="s">
        <v>21</v>
      </c>
      <c r="B9" s="94" t="s">
        <v>113</v>
      </c>
      <c r="C9" s="26">
        <f>C10-C12</f>
        <v>341391</v>
      </c>
      <c r="D9" s="26">
        <f>D10-D12</f>
        <v>239689</v>
      </c>
      <c r="E9" s="14">
        <f t="shared" si="0"/>
        <v>581080</v>
      </c>
    </row>
    <row r="10" spans="1:5" s="4" customFormat="1" ht="12.75" hidden="1">
      <c r="A10" s="24" t="s">
        <v>22</v>
      </c>
      <c r="B10" s="94" t="s">
        <v>23</v>
      </c>
      <c r="C10" s="26">
        <v>416594</v>
      </c>
      <c r="D10" s="26">
        <f>295301+12467-12</f>
        <v>307756</v>
      </c>
      <c r="E10" s="14">
        <f t="shared" si="0"/>
        <v>724350</v>
      </c>
    </row>
    <row r="11" spans="1:5" s="4" customFormat="1" ht="12.75" hidden="1">
      <c r="A11" s="24" t="s">
        <v>24</v>
      </c>
      <c r="B11" s="94" t="s">
        <v>25</v>
      </c>
      <c r="C11" s="26">
        <v>416594</v>
      </c>
      <c r="D11" s="26">
        <v>295301</v>
      </c>
      <c r="E11" s="14">
        <f t="shared" si="0"/>
        <v>711895</v>
      </c>
    </row>
    <row r="12" spans="1:5" s="34" customFormat="1" ht="12.75" hidden="1">
      <c r="A12" s="31" t="s">
        <v>114</v>
      </c>
      <c r="B12" s="96" t="s">
        <v>115</v>
      </c>
      <c r="C12" s="33">
        <v>75203</v>
      </c>
      <c r="D12" s="33">
        <v>68067</v>
      </c>
      <c r="E12" s="14">
        <f t="shared" si="0"/>
        <v>143270</v>
      </c>
    </row>
    <row r="13" spans="1:5" s="4" customFormat="1" ht="12.75" hidden="1">
      <c r="A13" s="24" t="s">
        <v>26</v>
      </c>
      <c r="B13" s="94" t="s">
        <v>27</v>
      </c>
      <c r="C13" s="26">
        <v>0</v>
      </c>
      <c r="D13" s="26">
        <v>0</v>
      </c>
      <c r="E13" s="14">
        <f t="shared" si="0"/>
        <v>0</v>
      </c>
    </row>
    <row r="14" spans="1:5" s="4" customFormat="1" ht="12.75" hidden="1">
      <c r="A14" s="24" t="s">
        <v>116</v>
      </c>
      <c r="B14" s="94" t="s">
        <v>117</v>
      </c>
      <c r="C14" s="26">
        <v>0</v>
      </c>
      <c r="D14" s="26">
        <v>0</v>
      </c>
      <c r="E14" s="14">
        <f t="shared" si="0"/>
        <v>0</v>
      </c>
    </row>
    <row r="15" spans="1:5" s="4" customFormat="1" ht="12.75" hidden="1">
      <c r="A15" s="24" t="s">
        <v>118</v>
      </c>
      <c r="B15" s="94" t="s">
        <v>119</v>
      </c>
      <c r="C15" s="26">
        <v>0</v>
      </c>
      <c r="D15" s="26">
        <v>0</v>
      </c>
      <c r="E15" s="14">
        <f t="shared" si="0"/>
        <v>0</v>
      </c>
    </row>
    <row r="16" spans="1:5" s="4" customFormat="1" ht="12.75" hidden="1">
      <c r="A16" s="24" t="s">
        <v>28</v>
      </c>
      <c r="B16" s="94" t="s">
        <v>120</v>
      </c>
      <c r="C16" s="26">
        <v>0</v>
      </c>
      <c r="D16" s="26">
        <v>0</v>
      </c>
      <c r="E16" s="14">
        <f t="shared" si="0"/>
        <v>0</v>
      </c>
    </row>
    <row r="17" spans="1:5" s="4" customFormat="1" ht="25.5" hidden="1">
      <c r="A17" s="24" t="s">
        <v>121</v>
      </c>
      <c r="B17" s="94" t="s">
        <v>122</v>
      </c>
      <c r="C17" s="26">
        <v>0</v>
      </c>
      <c r="D17" s="26">
        <v>0</v>
      </c>
      <c r="E17" s="14">
        <f t="shared" si="0"/>
        <v>0</v>
      </c>
    </row>
    <row r="18" spans="1:5" s="4" customFormat="1" ht="25.5" hidden="1">
      <c r="A18" s="24" t="s">
        <v>123</v>
      </c>
      <c r="B18" s="94" t="s">
        <v>124</v>
      </c>
      <c r="C18" s="26">
        <v>0</v>
      </c>
      <c r="D18" s="26">
        <v>0</v>
      </c>
      <c r="E18" s="14">
        <f t="shared" si="0"/>
        <v>0</v>
      </c>
    </row>
    <row r="19" spans="1:5" s="4" customFormat="1" ht="12.75" hidden="1">
      <c r="A19" s="24" t="s">
        <v>29</v>
      </c>
      <c r="B19" s="94" t="s">
        <v>125</v>
      </c>
      <c r="C19" s="26">
        <v>103291</v>
      </c>
      <c r="D19" s="26">
        <v>75684</v>
      </c>
      <c r="E19" s="14">
        <f t="shared" si="0"/>
        <v>178975</v>
      </c>
    </row>
    <row r="20" spans="1:5" s="28" customFormat="1" ht="12.75">
      <c r="A20" s="24" t="s">
        <v>29</v>
      </c>
      <c r="B20" s="94" t="s">
        <v>126</v>
      </c>
      <c r="C20" s="26">
        <f>C21-C24</f>
        <v>85551</v>
      </c>
      <c r="D20" s="26">
        <f>D21-D24</f>
        <v>59627</v>
      </c>
      <c r="E20" s="14">
        <f t="shared" si="0"/>
        <v>145178</v>
      </c>
    </row>
    <row r="21" spans="1:5" s="4" customFormat="1" ht="25.5" hidden="1">
      <c r="A21" s="24" t="s">
        <v>30</v>
      </c>
      <c r="B21" s="29" t="s">
        <v>1</v>
      </c>
      <c r="C21" s="26">
        <v>103291</v>
      </c>
      <c r="D21" s="26">
        <v>75684</v>
      </c>
      <c r="E21" s="14">
        <f t="shared" si="0"/>
        <v>178975</v>
      </c>
    </row>
    <row r="22" spans="1:5" s="4" customFormat="1" ht="12.75" hidden="1">
      <c r="A22" s="24" t="s">
        <v>127</v>
      </c>
      <c r="B22" s="29" t="s">
        <v>128</v>
      </c>
      <c r="C22" s="26">
        <v>0</v>
      </c>
      <c r="D22" s="26">
        <v>0</v>
      </c>
      <c r="E22" s="14">
        <f t="shared" si="0"/>
        <v>0</v>
      </c>
    </row>
    <row r="23" spans="1:5" s="4" customFormat="1" ht="25.5" hidden="1">
      <c r="A23" s="24" t="s">
        <v>129</v>
      </c>
      <c r="B23" s="30" t="s">
        <v>130</v>
      </c>
      <c r="C23" s="26">
        <v>0</v>
      </c>
      <c r="D23" s="26">
        <v>0</v>
      </c>
      <c r="E23" s="14">
        <f t="shared" si="0"/>
        <v>0</v>
      </c>
    </row>
    <row r="24" spans="1:5" s="34" customFormat="1" ht="12.75" hidden="1">
      <c r="A24" s="31" t="s">
        <v>30</v>
      </c>
      <c r="B24" s="32" t="s">
        <v>131</v>
      </c>
      <c r="C24" s="33">
        <v>17740</v>
      </c>
      <c r="D24" s="33">
        <v>16057</v>
      </c>
      <c r="E24" s="14">
        <f t="shared" si="0"/>
        <v>33797</v>
      </c>
    </row>
    <row r="25" spans="1:5" s="4" customFormat="1" ht="12.75" hidden="1">
      <c r="A25" s="24" t="s">
        <v>31</v>
      </c>
      <c r="B25" s="35" t="s">
        <v>32</v>
      </c>
      <c r="C25" s="26">
        <v>177901</v>
      </c>
      <c r="D25" s="26">
        <v>134453</v>
      </c>
      <c r="E25" s="14">
        <f t="shared" si="0"/>
        <v>312354</v>
      </c>
    </row>
    <row r="26" spans="1:5" s="4" customFormat="1" ht="12.75" hidden="1">
      <c r="A26" s="24" t="s">
        <v>33</v>
      </c>
      <c r="B26" s="25" t="s">
        <v>132</v>
      </c>
      <c r="C26" s="26">
        <v>18</v>
      </c>
      <c r="D26" s="26">
        <v>18</v>
      </c>
      <c r="E26" s="14">
        <f t="shared" si="0"/>
        <v>36</v>
      </c>
    </row>
    <row r="27" spans="1:5" s="4" customFormat="1" ht="12" customHeight="1">
      <c r="A27" s="24" t="s">
        <v>133</v>
      </c>
      <c r="B27" s="95" t="s">
        <v>134</v>
      </c>
      <c r="C27" s="26">
        <v>18</v>
      </c>
      <c r="D27" s="26">
        <v>18</v>
      </c>
      <c r="E27" s="14">
        <f t="shared" si="0"/>
        <v>36</v>
      </c>
    </row>
    <row r="28" spans="1:5" s="4" customFormat="1" ht="12.75" hidden="1">
      <c r="A28" s="24" t="s">
        <v>135</v>
      </c>
      <c r="B28" s="30" t="s">
        <v>36</v>
      </c>
      <c r="C28" s="26">
        <v>18</v>
      </c>
      <c r="D28" s="26">
        <v>18</v>
      </c>
      <c r="E28" s="14">
        <f t="shared" si="0"/>
        <v>36</v>
      </c>
    </row>
    <row r="29" spans="1:5" s="4" customFormat="1" ht="12.75" hidden="1">
      <c r="A29" s="24" t="s">
        <v>136</v>
      </c>
      <c r="B29" s="30" t="s">
        <v>137</v>
      </c>
      <c r="C29" s="26">
        <v>0</v>
      </c>
      <c r="D29" s="26">
        <v>0</v>
      </c>
      <c r="E29" s="14">
        <f t="shared" si="0"/>
        <v>0</v>
      </c>
    </row>
    <row r="30" spans="1:5" s="4" customFormat="1" ht="12.75" hidden="1">
      <c r="A30" s="24" t="s">
        <v>34</v>
      </c>
      <c r="B30" s="29" t="s">
        <v>138</v>
      </c>
      <c r="C30" s="26">
        <v>0</v>
      </c>
      <c r="D30" s="26">
        <v>0</v>
      </c>
      <c r="E30" s="14">
        <f t="shared" si="0"/>
        <v>0</v>
      </c>
    </row>
    <row r="31" spans="1:5" s="4" customFormat="1" ht="12.75" hidden="1">
      <c r="A31" s="24" t="s">
        <v>35</v>
      </c>
      <c r="B31" s="30" t="s">
        <v>36</v>
      </c>
      <c r="C31" s="26">
        <v>0</v>
      </c>
      <c r="D31" s="26">
        <v>0</v>
      </c>
      <c r="E31" s="14">
        <f t="shared" si="0"/>
        <v>0</v>
      </c>
    </row>
    <row r="32" spans="1:5" s="4" customFormat="1" ht="12.75" hidden="1">
      <c r="A32" s="24" t="s">
        <v>37</v>
      </c>
      <c r="B32" s="30" t="s">
        <v>137</v>
      </c>
      <c r="C32" s="26">
        <v>0</v>
      </c>
      <c r="D32" s="26">
        <v>0</v>
      </c>
      <c r="E32" s="14">
        <f t="shared" si="0"/>
        <v>0</v>
      </c>
    </row>
    <row r="33" spans="1:5" s="4" customFormat="1" ht="12.75" hidden="1">
      <c r="A33" s="24" t="s">
        <v>38</v>
      </c>
      <c r="B33" s="25" t="s">
        <v>2</v>
      </c>
      <c r="C33" s="26">
        <v>54967</v>
      </c>
      <c r="D33" s="26">
        <v>38299</v>
      </c>
      <c r="E33" s="14">
        <f t="shared" si="0"/>
        <v>93266</v>
      </c>
    </row>
    <row r="34" spans="1:5" s="4" customFormat="1" ht="12.75">
      <c r="A34" s="24" t="s">
        <v>39</v>
      </c>
      <c r="B34" s="94" t="s">
        <v>3</v>
      </c>
      <c r="C34" s="26">
        <v>1265</v>
      </c>
      <c r="D34" s="26">
        <v>598</v>
      </c>
      <c r="E34" s="14">
        <f t="shared" si="0"/>
        <v>1863</v>
      </c>
    </row>
    <row r="35" spans="1:5" s="4" customFormat="1" ht="12.75" hidden="1">
      <c r="A35" s="24" t="s">
        <v>40</v>
      </c>
      <c r="B35" s="94" t="s">
        <v>41</v>
      </c>
      <c r="C35" s="26">
        <v>1265</v>
      </c>
      <c r="D35" s="26">
        <v>598</v>
      </c>
      <c r="E35" s="14">
        <f t="shared" si="0"/>
        <v>1863</v>
      </c>
    </row>
    <row r="36" spans="1:5" s="4" customFormat="1" ht="12.75">
      <c r="A36" s="24" t="s">
        <v>42</v>
      </c>
      <c r="B36" s="94" t="s">
        <v>43</v>
      </c>
      <c r="C36" s="26">
        <v>44835</v>
      </c>
      <c r="D36" s="26">
        <v>25054</v>
      </c>
      <c r="E36" s="14">
        <f aca="true" t="shared" si="1" ref="E36:E67">SUM(C36:D36)</f>
        <v>69889</v>
      </c>
    </row>
    <row r="37" spans="1:5" s="4" customFormat="1" ht="12.75" hidden="1">
      <c r="A37" s="24" t="s">
        <v>44</v>
      </c>
      <c r="B37" s="94" t="s">
        <v>45</v>
      </c>
      <c r="C37" s="26">
        <v>23936</v>
      </c>
      <c r="D37" s="26">
        <v>16000</v>
      </c>
      <c r="E37" s="14">
        <f t="shared" si="1"/>
        <v>39936</v>
      </c>
    </row>
    <row r="38" spans="1:5" s="4" customFormat="1" ht="12.75" hidden="1">
      <c r="A38" s="24" t="s">
        <v>46</v>
      </c>
      <c r="B38" s="94" t="s">
        <v>47</v>
      </c>
      <c r="C38" s="26">
        <v>5810</v>
      </c>
      <c r="D38" s="26">
        <v>3633</v>
      </c>
      <c r="E38" s="14">
        <f t="shared" si="1"/>
        <v>9443</v>
      </c>
    </row>
    <row r="39" spans="1:5" s="4" customFormat="1" ht="12.75" hidden="1">
      <c r="A39" s="24" t="s">
        <v>48</v>
      </c>
      <c r="B39" s="94" t="s">
        <v>49</v>
      </c>
      <c r="C39" s="26">
        <v>13882</v>
      </c>
      <c r="D39" s="26">
        <v>4848</v>
      </c>
      <c r="E39" s="14">
        <f t="shared" si="1"/>
        <v>18730</v>
      </c>
    </row>
    <row r="40" spans="1:5" s="4" customFormat="1" ht="12.75" hidden="1">
      <c r="A40" s="24" t="s">
        <v>50</v>
      </c>
      <c r="B40" s="94" t="s">
        <v>139</v>
      </c>
      <c r="C40" s="26">
        <v>1207</v>
      </c>
      <c r="D40" s="26">
        <v>573</v>
      </c>
      <c r="E40" s="14">
        <f t="shared" si="1"/>
        <v>1780</v>
      </c>
    </row>
    <row r="41" spans="1:5" s="4" customFormat="1" ht="12.75" hidden="1">
      <c r="A41" s="24" t="s">
        <v>140</v>
      </c>
      <c r="B41" s="94" t="s">
        <v>141</v>
      </c>
      <c r="C41" s="26">
        <v>0</v>
      </c>
      <c r="D41" s="26">
        <v>0</v>
      </c>
      <c r="E41" s="14">
        <f t="shared" si="1"/>
        <v>0</v>
      </c>
    </row>
    <row r="42" spans="1:5" s="4" customFormat="1" ht="12" customHeight="1">
      <c r="A42" s="24" t="s">
        <v>51</v>
      </c>
      <c r="B42" s="94" t="s">
        <v>142</v>
      </c>
      <c r="C42" s="26">
        <v>1171</v>
      </c>
      <c r="D42" s="26">
        <v>1533</v>
      </c>
      <c r="E42" s="14">
        <f t="shared" si="1"/>
        <v>2704</v>
      </c>
    </row>
    <row r="43" spans="1:5" s="4" customFormat="1" ht="12.75" hidden="1">
      <c r="A43" s="24" t="s">
        <v>143</v>
      </c>
      <c r="B43" s="94" t="s">
        <v>144</v>
      </c>
      <c r="C43" s="26">
        <v>0</v>
      </c>
      <c r="D43" s="26">
        <v>0</v>
      </c>
      <c r="E43" s="14">
        <f t="shared" si="1"/>
        <v>0</v>
      </c>
    </row>
    <row r="44" spans="1:5" s="4" customFormat="1" ht="12.75" hidden="1">
      <c r="A44" s="24" t="s">
        <v>52</v>
      </c>
      <c r="B44" s="94" t="s">
        <v>53</v>
      </c>
      <c r="C44" s="26">
        <v>112</v>
      </c>
      <c r="D44" s="26">
        <v>974</v>
      </c>
      <c r="E44" s="14">
        <f t="shared" si="1"/>
        <v>1086</v>
      </c>
    </row>
    <row r="45" spans="1:5" s="4" customFormat="1" ht="12.75" hidden="1">
      <c r="A45" s="24" t="s">
        <v>54</v>
      </c>
      <c r="B45" s="94" t="s">
        <v>145</v>
      </c>
      <c r="C45" s="26">
        <v>179</v>
      </c>
      <c r="D45" s="26">
        <v>162</v>
      </c>
      <c r="E45" s="14">
        <f t="shared" si="1"/>
        <v>341</v>
      </c>
    </row>
    <row r="46" spans="1:5" s="4" customFormat="1" ht="12.75" hidden="1">
      <c r="A46" s="24" t="s">
        <v>55</v>
      </c>
      <c r="B46" s="94" t="s">
        <v>56</v>
      </c>
      <c r="C46" s="26">
        <v>0</v>
      </c>
      <c r="D46" s="26">
        <v>0</v>
      </c>
      <c r="E46" s="14">
        <f t="shared" si="1"/>
        <v>0</v>
      </c>
    </row>
    <row r="47" spans="1:5" s="4" customFormat="1" ht="12.75" hidden="1">
      <c r="A47" s="24" t="s">
        <v>57</v>
      </c>
      <c r="B47" s="94" t="s">
        <v>58</v>
      </c>
      <c r="C47" s="26">
        <v>242</v>
      </c>
      <c r="D47" s="26">
        <v>80</v>
      </c>
      <c r="E47" s="14">
        <f t="shared" si="1"/>
        <v>322</v>
      </c>
    </row>
    <row r="48" spans="1:5" s="4" customFormat="1" ht="12.75" hidden="1">
      <c r="A48" s="24" t="s">
        <v>59</v>
      </c>
      <c r="B48" s="94" t="s">
        <v>60</v>
      </c>
      <c r="C48" s="26">
        <v>638</v>
      </c>
      <c r="D48" s="26">
        <v>317</v>
      </c>
      <c r="E48" s="14">
        <f t="shared" si="1"/>
        <v>955</v>
      </c>
    </row>
    <row r="49" spans="1:5" s="4" customFormat="1" ht="12.75">
      <c r="A49" s="24" t="s">
        <v>105</v>
      </c>
      <c r="B49" s="94" t="s">
        <v>146</v>
      </c>
      <c r="C49" s="26">
        <v>6999</v>
      </c>
      <c r="D49" s="26">
        <v>11097</v>
      </c>
      <c r="E49" s="14">
        <f t="shared" si="1"/>
        <v>18096</v>
      </c>
    </row>
    <row r="50" spans="1:5" s="4" customFormat="1" ht="12.75" hidden="1">
      <c r="A50" s="24" t="s">
        <v>147</v>
      </c>
      <c r="B50" s="30" t="s">
        <v>148</v>
      </c>
      <c r="C50" s="26">
        <v>748</v>
      </c>
      <c r="D50" s="26">
        <v>3508</v>
      </c>
      <c r="E50" s="14">
        <f t="shared" si="1"/>
        <v>4256</v>
      </c>
    </row>
    <row r="51" spans="1:5" s="4" customFormat="1" ht="25.5" hidden="1">
      <c r="A51" s="24" t="s">
        <v>61</v>
      </c>
      <c r="B51" s="30" t="s">
        <v>62</v>
      </c>
      <c r="C51" s="26">
        <v>1060</v>
      </c>
      <c r="D51" s="26">
        <v>1056</v>
      </c>
      <c r="E51" s="14">
        <f t="shared" si="1"/>
        <v>2116</v>
      </c>
    </row>
    <row r="52" spans="1:5" s="4" customFormat="1" ht="12.75" hidden="1">
      <c r="A52" s="24" t="s">
        <v>63</v>
      </c>
      <c r="B52" s="30" t="s">
        <v>149</v>
      </c>
      <c r="C52" s="26">
        <v>1667</v>
      </c>
      <c r="D52" s="26">
        <v>3713</v>
      </c>
      <c r="E52" s="14">
        <f t="shared" si="1"/>
        <v>5380</v>
      </c>
    </row>
    <row r="53" spans="1:5" s="4" customFormat="1" ht="25.5" hidden="1">
      <c r="A53" s="24" t="s">
        <v>150</v>
      </c>
      <c r="B53" s="30" t="s">
        <v>151</v>
      </c>
      <c r="C53" s="26">
        <v>3524</v>
      </c>
      <c r="D53" s="26">
        <v>2820</v>
      </c>
      <c r="E53" s="14">
        <f t="shared" si="1"/>
        <v>6344</v>
      </c>
    </row>
    <row r="54" spans="1:5" s="4" customFormat="1" ht="12.75">
      <c r="A54" s="24" t="s">
        <v>64</v>
      </c>
      <c r="B54" s="94" t="s">
        <v>4</v>
      </c>
      <c r="C54" s="26">
        <v>41</v>
      </c>
      <c r="D54" s="26">
        <v>17</v>
      </c>
      <c r="E54" s="14">
        <f t="shared" si="1"/>
        <v>58</v>
      </c>
    </row>
    <row r="55" spans="1:5" s="4" customFormat="1" ht="12.75" hidden="1">
      <c r="A55" s="24" t="s">
        <v>65</v>
      </c>
      <c r="B55" s="94" t="s">
        <v>66</v>
      </c>
      <c r="C55" s="26">
        <v>41</v>
      </c>
      <c r="D55" s="26">
        <v>17</v>
      </c>
      <c r="E55" s="14">
        <f t="shared" si="1"/>
        <v>58</v>
      </c>
    </row>
    <row r="56" spans="1:5" s="4" customFormat="1" ht="12.75">
      <c r="A56" s="24" t="s">
        <v>152</v>
      </c>
      <c r="B56" s="94" t="s">
        <v>153</v>
      </c>
      <c r="C56" s="26">
        <v>656</v>
      </c>
      <c r="D56" s="26">
        <v>0</v>
      </c>
      <c r="E56" s="14">
        <f t="shared" si="1"/>
        <v>656</v>
      </c>
    </row>
    <row r="57" spans="1:5" s="4" customFormat="1" ht="12.75" hidden="1">
      <c r="A57" s="24" t="s">
        <v>154</v>
      </c>
      <c r="B57" s="94" t="s">
        <v>155</v>
      </c>
      <c r="C57" s="26">
        <v>656</v>
      </c>
      <c r="D57" s="26">
        <v>0</v>
      </c>
      <c r="E57" s="14">
        <f t="shared" si="1"/>
        <v>656</v>
      </c>
    </row>
    <row r="58" spans="1:5" s="4" customFormat="1" ht="12.75" hidden="1">
      <c r="A58" s="24" t="s">
        <v>67</v>
      </c>
      <c r="B58" s="94" t="s">
        <v>156</v>
      </c>
      <c r="C58" s="26">
        <v>122916</v>
      </c>
      <c r="D58" s="26">
        <v>96136</v>
      </c>
      <c r="E58" s="14">
        <f t="shared" si="1"/>
        <v>219052</v>
      </c>
    </row>
    <row r="59" spans="1:5" s="4" customFormat="1" ht="12.75">
      <c r="A59" s="24" t="s">
        <v>68</v>
      </c>
      <c r="B59" s="94" t="s">
        <v>157</v>
      </c>
      <c r="C59" s="26">
        <v>1805</v>
      </c>
      <c r="D59" s="26">
        <v>2409</v>
      </c>
      <c r="E59" s="14">
        <f t="shared" si="1"/>
        <v>4214</v>
      </c>
    </row>
    <row r="60" spans="1:5" s="4" customFormat="1" ht="12.75" hidden="1">
      <c r="A60" s="24" t="s">
        <v>69</v>
      </c>
      <c r="B60" s="94" t="s">
        <v>70</v>
      </c>
      <c r="C60" s="26">
        <v>1322</v>
      </c>
      <c r="D60" s="26">
        <v>1377</v>
      </c>
      <c r="E60" s="14">
        <f t="shared" si="1"/>
        <v>2699</v>
      </c>
    </row>
    <row r="61" spans="1:5" s="4" customFormat="1" ht="12.75" hidden="1">
      <c r="A61" s="24" t="s">
        <v>71</v>
      </c>
      <c r="B61" s="94" t="s">
        <v>72</v>
      </c>
      <c r="C61" s="26">
        <v>483</v>
      </c>
      <c r="D61" s="26">
        <v>1032</v>
      </c>
      <c r="E61" s="14">
        <f t="shared" si="1"/>
        <v>1515</v>
      </c>
    </row>
    <row r="62" spans="1:5" s="4" customFormat="1" ht="12.75">
      <c r="A62" s="24" t="s">
        <v>73</v>
      </c>
      <c r="B62" s="94" t="s">
        <v>74</v>
      </c>
      <c r="C62" s="26">
        <v>295</v>
      </c>
      <c r="D62" s="26">
        <v>126</v>
      </c>
      <c r="E62" s="14">
        <f t="shared" si="1"/>
        <v>421</v>
      </c>
    </row>
    <row r="63" spans="1:5" s="4" customFormat="1" ht="12.75" hidden="1">
      <c r="A63" s="24" t="s">
        <v>75</v>
      </c>
      <c r="B63" s="94" t="s">
        <v>5</v>
      </c>
      <c r="C63" s="26">
        <v>295</v>
      </c>
      <c r="D63" s="26">
        <v>126</v>
      </c>
      <c r="E63" s="14">
        <f t="shared" si="1"/>
        <v>421</v>
      </c>
    </row>
    <row r="64" spans="1:5" s="4" customFormat="1" ht="12.75">
      <c r="A64" s="24" t="s">
        <v>76</v>
      </c>
      <c r="B64" s="94" t="s">
        <v>158</v>
      </c>
      <c r="C64" s="26">
        <v>150</v>
      </c>
      <c r="D64" s="26">
        <v>200</v>
      </c>
      <c r="E64" s="14">
        <f t="shared" si="1"/>
        <v>350</v>
      </c>
    </row>
    <row r="65" spans="1:5" s="4" customFormat="1" ht="12.75" hidden="1">
      <c r="A65" s="24" t="s">
        <v>78</v>
      </c>
      <c r="B65" s="94" t="s">
        <v>79</v>
      </c>
      <c r="C65" s="26">
        <v>150</v>
      </c>
      <c r="D65" s="26">
        <v>200</v>
      </c>
      <c r="E65" s="14">
        <f t="shared" si="1"/>
        <v>350</v>
      </c>
    </row>
    <row r="66" spans="1:5" s="4" customFormat="1" ht="12.75">
      <c r="A66" s="24" t="s">
        <v>80</v>
      </c>
      <c r="B66" s="94" t="s">
        <v>6</v>
      </c>
      <c r="C66" s="26">
        <v>7433</v>
      </c>
      <c r="D66" s="26">
        <v>3424</v>
      </c>
      <c r="E66" s="14">
        <f t="shared" si="1"/>
        <v>10857</v>
      </c>
    </row>
    <row r="67" spans="1:5" s="4" customFormat="1" ht="12.75" hidden="1">
      <c r="A67" s="24" t="s">
        <v>81</v>
      </c>
      <c r="B67" s="94" t="s">
        <v>82</v>
      </c>
      <c r="C67" s="26">
        <v>109248</v>
      </c>
      <c r="D67" s="26">
        <v>86703</v>
      </c>
      <c r="E67" s="14">
        <f t="shared" si="1"/>
        <v>195951</v>
      </c>
    </row>
    <row r="68" spans="1:5" s="4" customFormat="1" ht="12.75">
      <c r="A68" s="24" t="s">
        <v>83</v>
      </c>
      <c r="B68" s="94" t="s">
        <v>84</v>
      </c>
      <c r="C68" s="26">
        <v>0</v>
      </c>
      <c r="D68" s="26">
        <v>417</v>
      </c>
      <c r="E68" s="14">
        <f aca="true" t="shared" si="2" ref="E68:E91">SUM(C68:D68)</f>
        <v>417</v>
      </c>
    </row>
    <row r="69" spans="1:5" s="4" customFormat="1" ht="12.75">
      <c r="A69" s="24" t="s">
        <v>85</v>
      </c>
      <c r="B69" s="94" t="s">
        <v>86</v>
      </c>
      <c r="C69" s="26">
        <v>0</v>
      </c>
      <c r="D69" s="26">
        <v>166</v>
      </c>
      <c r="E69" s="14">
        <f t="shared" si="2"/>
        <v>166</v>
      </c>
    </row>
    <row r="70" spans="1:5" s="4" customFormat="1" ht="12.75" hidden="1">
      <c r="A70" s="24" t="s">
        <v>87</v>
      </c>
      <c r="B70" s="30" t="s">
        <v>7</v>
      </c>
      <c r="C70" s="26">
        <v>109248</v>
      </c>
      <c r="D70" s="26">
        <v>86120</v>
      </c>
      <c r="E70" s="14">
        <f t="shared" si="2"/>
        <v>195368</v>
      </c>
    </row>
    <row r="71" spans="1:5" s="28" customFormat="1" ht="12.75">
      <c r="A71" s="36" t="s">
        <v>88</v>
      </c>
      <c r="B71" s="97" t="s">
        <v>159</v>
      </c>
      <c r="C71" s="37">
        <f>C72-C73</f>
        <v>1962</v>
      </c>
      <c r="D71" s="37">
        <f>D72-D73</f>
        <v>1478</v>
      </c>
      <c r="E71" s="65">
        <f t="shared" si="2"/>
        <v>3440</v>
      </c>
    </row>
    <row r="72" spans="1:5" s="4" customFormat="1" ht="0.75" customHeight="1" hidden="1">
      <c r="A72" s="38" t="s">
        <v>88</v>
      </c>
      <c r="B72" s="39" t="s">
        <v>8</v>
      </c>
      <c r="C72" s="40">
        <v>3985</v>
      </c>
      <c r="D72" s="40">
        <v>3274</v>
      </c>
      <c r="E72" s="13">
        <f t="shared" si="2"/>
        <v>7259</v>
      </c>
    </row>
    <row r="73" spans="1:5" s="34" customFormat="1" ht="12.75" hidden="1">
      <c r="A73" s="31" t="s">
        <v>88</v>
      </c>
      <c r="B73" s="41" t="s">
        <v>160</v>
      </c>
      <c r="C73" s="33">
        <v>2023</v>
      </c>
      <c r="D73" s="33">
        <v>1796</v>
      </c>
      <c r="E73" s="14">
        <f t="shared" si="2"/>
        <v>3819</v>
      </c>
    </row>
    <row r="74" spans="1:5" s="4" customFormat="1" ht="12.75" hidden="1">
      <c r="A74" s="42" t="s">
        <v>89</v>
      </c>
      <c r="B74" s="44" t="s">
        <v>90</v>
      </c>
      <c r="C74" s="27">
        <v>0</v>
      </c>
      <c r="D74" s="27">
        <v>0</v>
      </c>
      <c r="E74" s="14">
        <f t="shared" si="2"/>
        <v>0</v>
      </c>
    </row>
    <row r="75" spans="1:5" s="4" customFormat="1" ht="12.75" hidden="1">
      <c r="A75" s="42" t="s">
        <v>91</v>
      </c>
      <c r="B75" s="43" t="s">
        <v>92</v>
      </c>
      <c r="C75" s="27">
        <v>0</v>
      </c>
      <c r="D75" s="27">
        <v>0</v>
      </c>
      <c r="E75" s="14">
        <f t="shared" si="2"/>
        <v>0</v>
      </c>
    </row>
    <row r="76" spans="1:5" s="4" customFormat="1" ht="12.75" hidden="1">
      <c r="A76" s="24" t="s">
        <v>93</v>
      </c>
      <c r="B76" s="35" t="s">
        <v>92</v>
      </c>
      <c r="C76" s="26">
        <v>0</v>
      </c>
      <c r="D76" s="26">
        <v>0</v>
      </c>
      <c r="E76" s="65">
        <f t="shared" si="2"/>
        <v>0</v>
      </c>
    </row>
    <row r="77" spans="1:5" s="4" customFormat="1" ht="12.75" hidden="1">
      <c r="A77" s="24" t="s">
        <v>161</v>
      </c>
      <c r="B77" s="25" t="s">
        <v>162</v>
      </c>
      <c r="C77" s="26">
        <v>0</v>
      </c>
      <c r="D77" s="26">
        <v>0</v>
      </c>
      <c r="E77" s="13">
        <f t="shared" si="2"/>
        <v>0</v>
      </c>
    </row>
    <row r="78" spans="1:5" s="4" customFormat="1" ht="25.5" hidden="1">
      <c r="A78" s="24" t="s">
        <v>163</v>
      </c>
      <c r="B78" s="29" t="s">
        <v>164</v>
      </c>
      <c r="C78" s="26">
        <v>0</v>
      </c>
      <c r="D78" s="26">
        <v>0</v>
      </c>
      <c r="E78" s="14">
        <f t="shared" si="2"/>
        <v>0</v>
      </c>
    </row>
    <row r="79" spans="1:5" s="4" customFormat="1" ht="12.75" hidden="1">
      <c r="A79" s="24" t="s">
        <v>165</v>
      </c>
      <c r="B79" s="30" t="s">
        <v>166</v>
      </c>
      <c r="C79" s="26">
        <v>0</v>
      </c>
      <c r="D79" s="26">
        <v>0</v>
      </c>
      <c r="E79" s="14">
        <f t="shared" si="2"/>
        <v>0</v>
      </c>
    </row>
    <row r="80" spans="1:5" s="4" customFormat="1" ht="25.5" hidden="1">
      <c r="A80" s="24" t="s">
        <v>167</v>
      </c>
      <c r="B80" s="30" t="s">
        <v>168</v>
      </c>
      <c r="C80" s="26">
        <v>0</v>
      </c>
      <c r="D80" s="26">
        <v>0</v>
      </c>
      <c r="E80" s="14">
        <f t="shared" si="2"/>
        <v>0</v>
      </c>
    </row>
    <row r="81" spans="1:5" s="4" customFormat="1" ht="12.75" hidden="1">
      <c r="A81" s="24" t="s">
        <v>94</v>
      </c>
      <c r="B81" s="25" t="s">
        <v>10</v>
      </c>
      <c r="C81" s="26">
        <v>0</v>
      </c>
      <c r="D81" s="26">
        <v>0</v>
      </c>
      <c r="E81" s="14">
        <f t="shared" si="2"/>
        <v>0</v>
      </c>
    </row>
    <row r="82" spans="1:5" s="4" customFormat="1" ht="12.75" hidden="1">
      <c r="A82" s="24" t="s">
        <v>169</v>
      </c>
      <c r="B82" s="29" t="s">
        <v>170</v>
      </c>
      <c r="C82" s="26">
        <v>0</v>
      </c>
      <c r="D82" s="26">
        <v>0</v>
      </c>
      <c r="E82" s="14">
        <f t="shared" si="2"/>
        <v>0</v>
      </c>
    </row>
    <row r="83" spans="1:5" s="4" customFormat="1" ht="12.75" hidden="1">
      <c r="A83" s="24" t="s">
        <v>171</v>
      </c>
      <c r="B83" s="30" t="s">
        <v>172</v>
      </c>
      <c r="C83" s="26">
        <v>0</v>
      </c>
      <c r="D83" s="26">
        <v>0</v>
      </c>
      <c r="E83" s="14">
        <f t="shared" si="2"/>
        <v>0</v>
      </c>
    </row>
    <row r="84" spans="1:5" s="4" customFormat="1" ht="12.75" hidden="1">
      <c r="A84" s="24" t="s">
        <v>95</v>
      </c>
      <c r="B84" s="29" t="s">
        <v>96</v>
      </c>
      <c r="C84" s="26">
        <v>0</v>
      </c>
      <c r="D84" s="26">
        <v>0</v>
      </c>
      <c r="E84" s="14">
        <f t="shared" si="2"/>
        <v>0</v>
      </c>
    </row>
    <row r="85" spans="1:5" s="4" customFormat="1" ht="12.75" hidden="1">
      <c r="A85" s="24" t="s">
        <v>97</v>
      </c>
      <c r="B85" s="30" t="s">
        <v>98</v>
      </c>
      <c r="C85" s="26">
        <v>0</v>
      </c>
      <c r="D85" s="26">
        <v>0</v>
      </c>
      <c r="E85" s="14">
        <f t="shared" si="2"/>
        <v>0</v>
      </c>
    </row>
    <row r="86" spans="1:5" s="4" customFormat="1" ht="12.75" hidden="1">
      <c r="A86" s="24" t="s">
        <v>99</v>
      </c>
      <c r="B86" s="30" t="s">
        <v>100</v>
      </c>
      <c r="C86" s="26">
        <v>0</v>
      </c>
      <c r="D86" s="26">
        <v>0</v>
      </c>
      <c r="E86" s="14">
        <f t="shared" si="2"/>
        <v>0</v>
      </c>
    </row>
    <row r="87" spans="1:5" s="34" customFormat="1" ht="12.75" hidden="1">
      <c r="A87" s="31" t="s">
        <v>99</v>
      </c>
      <c r="B87" s="32" t="s">
        <v>173</v>
      </c>
      <c r="C87" s="33">
        <v>0</v>
      </c>
      <c r="D87" s="33">
        <v>0</v>
      </c>
      <c r="E87" s="14">
        <f t="shared" si="2"/>
        <v>0</v>
      </c>
    </row>
    <row r="88" spans="1:5" s="4" customFormat="1" ht="12.75" hidden="1">
      <c r="A88" s="24" t="s">
        <v>101</v>
      </c>
      <c r="B88" s="30" t="s">
        <v>102</v>
      </c>
      <c r="C88" s="26">
        <v>0</v>
      </c>
      <c r="D88" s="26">
        <v>0</v>
      </c>
      <c r="E88" s="14">
        <f t="shared" si="2"/>
        <v>0</v>
      </c>
    </row>
    <row r="89" spans="1:5" s="4" customFormat="1" ht="12.75" hidden="1">
      <c r="A89" s="24" t="s">
        <v>174</v>
      </c>
      <c r="B89" s="30" t="s">
        <v>175</v>
      </c>
      <c r="C89" s="26">
        <v>0</v>
      </c>
      <c r="D89" s="26">
        <v>0</v>
      </c>
      <c r="E89" s="14">
        <f t="shared" si="2"/>
        <v>0</v>
      </c>
    </row>
    <row r="90" spans="1:5" s="4" customFormat="1" ht="12.75" hidden="1">
      <c r="A90" s="24" t="s">
        <v>103</v>
      </c>
      <c r="B90" s="29" t="s">
        <v>104</v>
      </c>
      <c r="C90" s="26">
        <v>0</v>
      </c>
      <c r="D90" s="26">
        <v>0</v>
      </c>
      <c r="E90" s="14">
        <f t="shared" si="2"/>
        <v>0</v>
      </c>
    </row>
    <row r="91" spans="1:5" s="4" customFormat="1" ht="12.75">
      <c r="A91" s="45"/>
      <c r="B91" s="46"/>
      <c r="C91" s="66"/>
      <c r="D91" s="66"/>
      <c r="E91" s="67">
        <f t="shared" si="2"/>
        <v>0</v>
      </c>
    </row>
    <row r="92" spans="1:5" s="4" customFormat="1" ht="12.75">
      <c r="A92" s="47"/>
      <c r="B92" s="48" t="s">
        <v>176</v>
      </c>
      <c r="C92" s="49">
        <f>C9+C20+C27+C30+C34+C36+C42+C49+C54+C56+C59+C62+C64+C66+C68+C69+C71</f>
        <v>493572</v>
      </c>
      <c r="D92" s="49">
        <f>D9+D20+D27+D30+D34+D36+D42+D49+D54+D56+D59+D62+D64+D66+D68+D69+D71</f>
        <v>345853</v>
      </c>
      <c r="E92" s="50">
        <f>D92+C92</f>
        <v>839425</v>
      </c>
    </row>
    <row r="93" spans="1:5" s="4" customFormat="1" ht="12.75">
      <c r="A93" s="47"/>
      <c r="B93" s="48" t="s">
        <v>184</v>
      </c>
      <c r="C93" s="51">
        <v>87894</v>
      </c>
      <c r="D93" s="51">
        <v>24530</v>
      </c>
      <c r="E93" s="52">
        <f>SUM(C93:D93)</f>
        <v>112424</v>
      </c>
    </row>
    <row r="94" spans="1:5" s="1" customFormat="1" ht="12.75">
      <c r="A94" s="53"/>
      <c r="B94" s="48" t="s">
        <v>177</v>
      </c>
      <c r="C94" s="52">
        <f>C9+C20+C30+C34+C36+C42+C49+C54+C56+C59+C62+C64+C66+C68+C69+C71+C93</f>
        <v>581448</v>
      </c>
      <c r="D94" s="52">
        <f>D9+D20+D30+D34+D36+D42+D49+D54+D56+D59+D62+D64+D66+D68+D69+D71+D93</f>
        <v>370365</v>
      </c>
      <c r="E94" s="52">
        <f>E9+E20+E27+E30+E34+E36+E42+E49+E54+E56+E59+E62+E64+E66+E68+E69+E71+E93</f>
        <v>951849</v>
      </c>
    </row>
    <row r="95" spans="1:5" s="1" customFormat="1" ht="12.75">
      <c r="A95" s="53"/>
      <c r="B95" s="48" t="s">
        <v>178</v>
      </c>
      <c r="C95" s="52">
        <f>92944+2023</f>
        <v>94967</v>
      </c>
      <c r="D95" s="52">
        <f>84124+1796</f>
        <v>85920</v>
      </c>
      <c r="E95" s="52">
        <f>D95+C95</f>
        <v>180887</v>
      </c>
    </row>
    <row r="96" spans="1:5" s="1" customFormat="1" ht="12.75">
      <c r="A96" s="53"/>
      <c r="B96" s="54" t="s">
        <v>179</v>
      </c>
      <c r="C96" s="55">
        <f>C92+C93+C95</f>
        <v>676433</v>
      </c>
      <c r="D96" s="55">
        <f>D92+D93+D95</f>
        <v>456303</v>
      </c>
      <c r="E96" s="55">
        <f>E92+E93+E95</f>
        <v>1132736</v>
      </c>
    </row>
    <row r="97" spans="2:5" s="1" customFormat="1" ht="12.75">
      <c r="B97" s="56" t="s">
        <v>185</v>
      </c>
      <c r="C97" s="57">
        <f>C98+C99</f>
        <v>323</v>
      </c>
      <c r="D97" s="57">
        <f>D98+D99</f>
        <v>234</v>
      </c>
      <c r="E97" s="58">
        <f>D97+C97</f>
        <v>557</v>
      </c>
    </row>
    <row r="98" spans="2:5" s="1" customFormat="1" ht="12.75">
      <c r="B98" s="59" t="s">
        <v>180</v>
      </c>
      <c r="C98" s="59">
        <v>188</v>
      </c>
      <c r="D98" s="59">
        <v>116</v>
      </c>
      <c r="E98" s="60">
        <f>D98+C98</f>
        <v>304</v>
      </c>
    </row>
    <row r="99" spans="2:5" s="1" customFormat="1" ht="12.75">
      <c r="B99" s="59" t="s">
        <v>181</v>
      </c>
      <c r="C99" s="59">
        <v>135</v>
      </c>
      <c r="D99" s="59">
        <v>118</v>
      </c>
      <c r="E99" s="60">
        <f>D99+C99</f>
        <v>253</v>
      </c>
    </row>
    <row r="100" spans="2:5" s="4" customFormat="1" ht="12.75">
      <c r="B100" s="61" t="s">
        <v>182</v>
      </c>
      <c r="C100" s="62">
        <f>C96/(12*C97)</f>
        <v>174.51831785345718</v>
      </c>
      <c r="D100" s="62">
        <f>D96/(12*D97)</f>
        <v>162.5010683760684</v>
      </c>
      <c r="E100" s="62">
        <f>E96/(12*E97)</f>
        <v>169.46977857570317</v>
      </c>
    </row>
    <row r="101" spans="2:5" s="4" customFormat="1" ht="12.75">
      <c r="B101" s="63" t="s">
        <v>183</v>
      </c>
      <c r="C101" s="64">
        <f>(C96*(C99/C97)-C95)/(12*C99)</f>
        <v>115.89671291518557</v>
      </c>
      <c r="D101" s="64">
        <f>(D96*(D99/D97)-D95)/(12*D99)</f>
        <v>101.82310227437345</v>
      </c>
      <c r="E101" s="64">
        <f>(E96*(E99/E97)-E95)/(12*E99)</f>
        <v>109.88908028848314</v>
      </c>
    </row>
    <row r="102" s="4" customFormat="1" ht="12.75"/>
    <row r="103" spans="1:4" s="4" customFormat="1" ht="12.75">
      <c r="A103" s="5" t="s">
        <v>106</v>
      </c>
      <c r="C103" s="98"/>
      <c r="D103" s="98"/>
    </row>
    <row r="104" s="4" customFormat="1" ht="12.75">
      <c r="A104" s="6" t="s">
        <v>12</v>
      </c>
    </row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</sheetData>
  <sheetProtection password="C71F" sheet="1"/>
  <mergeCells count="2">
    <mergeCell ref="A1:E1"/>
    <mergeCell ref="A2:B2"/>
  </mergeCells>
  <hyperlinks>
    <hyperlink ref="A104" r:id="rId1" display="inta.kravinska@kuldiga.lv"/>
  </hyperlinks>
  <printOptions/>
  <pageMargins left="1.11" right="0.1968503937007874" top="0.77" bottom="0.47" header="0.31496062992125984" footer="0.31496062992125984"/>
  <pageSetup horizontalDpi="600" verticalDpi="600" orientation="portrait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Q27" sqref="Q27"/>
    </sheetView>
  </sheetViews>
  <sheetFormatPr defaultColWidth="8.8515625" defaultRowHeight="12.75"/>
  <cols>
    <col min="1" max="1" width="4.8515625" style="92" customWidth="1"/>
    <col min="2" max="2" width="90.140625" style="68" customWidth="1"/>
    <col min="3" max="3" width="13.28125" style="93" hidden="1" customWidth="1"/>
    <col min="4" max="4" width="11.57421875" style="68" hidden="1" customWidth="1"/>
    <col min="5" max="5" width="15.00390625" style="99" customWidth="1"/>
    <col min="6" max="6" width="17.28125" style="68" customWidth="1"/>
    <col min="7" max="16384" width="8.8515625" style="68" customWidth="1"/>
  </cols>
  <sheetData>
    <row r="1" spans="1:6" ht="31.5" customHeight="1">
      <c r="A1" s="108" t="s">
        <v>186</v>
      </c>
      <c r="B1" s="109"/>
      <c r="C1" s="109"/>
      <c r="D1" s="109"/>
      <c r="E1" s="105" t="s">
        <v>211</v>
      </c>
      <c r="F1" s="99" t="s">
        <v>212</v>
      </c>
    </row>
    <row r="2" spans="1:6" ht="11.25">
      <c r="A2" s="110" t="s">
        <v>11</v>
      </c>
      <c r="B2" s="110" t="s">
        <v>13</v>
      </c>
      <c r="C2" s="110" t="s">
        <v>187</v>
      </c>
      <c r="D2" s="110" t="s">
        <v>187</v>
      </c>
      <c r="E2" s="110" t="s">
        <v>187</v>
      </c>
      <c r="F2" s="110" t="s">
        <v>187</v>
      </c>
    </row>
    <row r="3" spans="1:6" ht="11.25">
      <c r="A3" s="110"/>
      <c r="B3" s="110"/>
      <c r="C3" s="110"/>
      <c r="D3" s="110"/>
      <c r="E3" s="110"/>
      <c r="F3" s="110"/>
    </row>
    <row r="4" spans="1:6" ht="11.25">
      <c r="A4" s="70">
        <v>1100</v>
      </c>
      <c r="B4" s="71" t="s">
        <v>188</v>
      </c>
      <c r="C4" s="72">
        <v>372240</v>
      </c>
      <c r="D4" s="72">
        <v>724152</v>
      </c>
      <c r="E4" s="69">
        <v>581080</v>
      </c>
      <c r="F4" s="69">
        <v>15647</v>
      </c>
    </row>
    <row r="5" spans="1:6" ht="11.25">
      <c r="A5" s="73">
        <v>1200</v>
      </c>
      <c r="B5" s="71" t="s">
        <v>189</v>
      </c>
      <c r="C5" s="72">
        <v>116518</v>
      </c>
      <c r="D5" s="72">
        <v>182714</v>
      </c>
      <c r="E5" s="69">
        <v>145178</v>
      </c>
      <c r="F5" s="69">
        <v>11302</v>
      </c>
    </row>
    <row r="6" spans="1:6" ht="11.25">
      <c r="A6" s="73">
        <v>2100</v>
      </c>
      <c r="B6" s="71" t="s">
        <v>190</v>
      </c>
      <c r="C6" s="72">
        <v>322</v>
      </c>
      <c r="D6" s="72">
        <v>581</v>
      </c>
      <c r="E6" s="69">
        <v>36</v>
      </c>
      <c r="F6" s="69">
        <v>4538</v>
      </c>
    </row>
    <row r="7" spans="1:6" ht="11.25">
      <c r="A7" s="73">
        <v>2200</v>
      </c>
      <c r="B7" s="71" t="s">
        <v>191</v>
      </c>
      <c r="C7" s="72">
        <v>54798</v>
      </c>
      <c r="D7" s="72">
        <f>SUM(D8:D13)</f>
        <v>141052</v>
      </c>
      <c r="E7" s="69">
        <f>SUM(E8:E13)</f>
        <v>93266</v>
      </c>
      <c r="F7" s="69">
        <f>SUM(F8:F14)</f>
        <v>29046</v>
      </c>
    </row>
    <row r="8" spans="1:6" ht="11.25">
      <c r="A8" s="74">
        <v>2210</v>
      </c>
      <c r="B8" s="75" t="s">
        <v>192</v>
      </c>
      <c r="C8" s="76">
        <v>993</v>
      </c>
      <c r="D8" s="76">
        <v>3261</v>
      </c>
      <c r="E8" s="100">
        <v>1863</v>
      </c>
      <c r="F8" s="100"/>
    </row>
    <row r="9" spans="1:6" ht="11.25">
      <c r="A9" s="74">
        <v>2220</v>
      </c>
      <c r="B9" s="75" t="s">
        <v>43</v>
      </c>
      <c r="C9" s="76">
        <v>38808</v>
      </c>
      <c r="D9" s="76">
        <v>107848</v>
      </c>
      <c r="E9" s="100">
        <v>69889</v>
      </c>
      <c r="F9" s="100">
        <v>6527</v>
      </c>
    </row>
    <row r="10" spans="1:6" ht="11.25">
      <c r="A10" s="74">
        <v>2230</v>
      </c>
      <c r="B10" s="75" t="s">
        <v>193</v>
      </c>
      <c r="C10" s="76">
        <v>1924</v>
      </c>
      <c r="D10" s="76">
        <v>4132</v>
      </c>
      <c r="E10" s="100">
        <v>2704</v>
      </c>
      <c r="F10" s="100">
        <v>11240</v>
      </c>
    </row>
    <row r="11" spans="1:6" ht="11.25">
      <c r="A11" s="74">
        <v>2240</v>
      </c>
      <c r="B11" s="75" t="s">
        <v>194</v>
      </c>
      <c r="C11" s="76">
        <v>12406</v>
      </c>
      <c r="D11" s="76">
        <v>25753</v>
      </c>
      <c r="E11" s="100">
        <v>18096</v>
      </c>
      <c r="F11" s="100">
        <v>734</v>
      </c>
    </row>
    <row r="12" spans="1:6" ht="11.25">
      <c r="A12" s="74">
        <v>2250</v>
      </c>
      <c r="B12" s="75" t="s">
        <v>4</v>
      </c>
      <c r="C12" s="76">
        <v>154</v>
      </c>
      <c r="D12" s="76">
        <v>58</v>
      </c>
      <c r="E12" s="100">
        <v>58</v>
      </c>
      <c r="F12" s="100">
        <v>240</v>
      </c>
    </row>
    <row r="13" spans="1:6" ht="11.25">
      <c r="A13" s="74">
        <v>2260</v>
      </c>
      <c r="B13" s="75" t="s">
        <v>195</v>
      </c>
      <c r="C13" s="74">
        <v>2261</v>
      </c>
      <c r="D13" s="75" t="s">
        <v>195</v>
      </c>
      <c r="E13" s="100">
        <v>656</v>
      </c>
      <c r="F13" s="100">
        <v>2662</v>
      </c>
    </row>
    <row r="14" spans="1:6" ht="11.25">
      <c r="A14" s="74">
        <v>2270</v>
      </c>
      <c r="B14" s="75" t="s">
        <v>213</v>
      </c>
      <c r="C14" s="76"/>
      <c r="D14" s="76"/>
      <c r="E14" s="100"/>
      <c r="F14" s="100">
        <v>7643</v>
      </c>
    </row>
    <row r="15" spans="1:6" ht="11.25">
      <c r="A15" s="73">
        <v>2300</v>
      </c>
      <c r="B15" s="71" t="s">
        <v>196</v>
      </c>
      <c r="C15" s="72">
        <v>20084</v>
      </c>
      <c r="D15" s="72">
        <f>SUM(D16:D21)</f>
        <v>34647</v>
      </c>
      <c r="E15" s="69">
        <f>SUM(E16:E21)</f>
        <v>19865</v>
      </c>
      <c r="F15" s="69">
        <f>SUM(F16:F21)</f>
        <v>17979</v>
      </c>
    </row>
    <row r="16" spans="1:6" ht="11.25">
      <c r="A16" s="74">
        <v>2310</v>
      </c>
      <c r="B16" s="75" t="s">
        <v>157</v>
      </c>
      <c r="C16" s="76">
        <v>6410</v>
      </c>
      <c r="D16" s="76">
        <v>7357</v>
      </c>
      <c r="E16" s="100">
        <v>4214</v>
      </c>
      <c r="F16" s="100">
        <v>12131</v>
      </c>
    </row>
    <row r="17" spans="1:6" ht="11.25">
      <c r="A17" s="74">
        <v>2320</v>
      </c>
      <c r="B17" s="75" t="s">
        <v>74</v>
      </c>
      <c r="C17" s="76">
        <v>84</v>
      </c>
      <c r="D17" s="76">
        <v>467</v>
      </c>
      <c r="E17" s="100">
        <v>421</v>
      </c>
      <c r="F17" s="100">
        <v>0</v>
      </c>
    </row>
    <row r="18" spans="1:6" ht="11.25">
      <c r="A18" s="74">
        <v>2340</v>
      </c>
      <c r="B18" s="75" t="s">
        <v>77</v>
      </c>
      <c r="C18" s="76">
        <v>211</v>
      </c>
      <c r="D18" s="76">
        <v>520</v>
      </c>
      <c r="E18" s="100">
        <v>350</v>
      </c>
      <c r="F18" s="100">
        <v>0</v>
      </c>
    </row>
    <row r="19" spans="1:6" ht="11.25">
      <c r="A19" s="74">
        <v>2350</v>
      </c>
      <c r="B19" s="75" t="s">
        <v>6</v>
      </c>
      <c r="C19" s="76">
        <v>8971</v>
      </c>
      <c r="D19" s="76">
        <v>14991</v>
      </c>
      <c r="E19" s="100">
        <v>10857</v>
      </c>
      <c r="F19" s="100">
        <v>0</v>
      </c>
    </row>
    <row r="20" spans="1:6" ht="11.25">
      <c r="A20" s="74">
        <v>2360</v>
      </c>
      <c r="B20" s="75" t="s">
        <v>197</v>
      </c>
      <c r="C20" s="76">
        <v>1350</v>
      </c>
      <c r="D20" s="76">
        <f>267295-259041</f>
        <v>8254</v>
      </c>
      <c r="E20" s="100">
        <f>417+166</f>
        <v>583</v>
      </c>
      <c r="F20" s="100">
        <v>0</v>
      </c>
    </row>
    <row r="21" spans="1:6" ht="11.25">
      <c r="A21" s="74">
        <v>2370</v>
      </c>
      <c r="B21" s="75" t="s">
        <v>198</v>
      </c>
      <c r="C21" s="76">
        <v>3058</v>
      </c>
      <c r="D21" s="76">
        <v>3058</v>
      </c>
      <c r="E21" s="100">
        <v>3440</v>
      </c>
      <c r="F21" s="100">
        <v>5848</v>
      </c>
    </row>
    <row r="22" spans="1:6" ht="11.25">
      <c r="A22" s="73">
        <v>2400</v>
      </c>
      <c r="B22" s="77" t="s">
        <v>9</v>
      </c>
      <c r="C22" s="72">
        <v>0</v>
      </c>
      <c r="D22" s="72">
        <v>0</v>
      </c>
      <c r="E22" s="69">
        <v>0</v>
      </c>
      <c r="F22" s="69">
        <v>0</v>
      </c>
    </row>
    <row r="23" spans="1:6" ht="11.25">
      <c r="A23" s="73"/>
      <c r="B23" s="77" t="s">
        <v>199</v>
      </c>
      <c r="C23" s="78">
        <f>+C4+C5+C6+C7+C15+C22</f>
        <v>563962</v>
      </c>
      <c r="D23" s="78">
        <f>D4+D5+D6+D7+D15+D22</f>
        <v>1083146</v>
      </c>
      <c r="E23" s="101">
        <f>E4+E5+E6+E7+E15+E22</f>
        <v>839425</v>
      </c>
      <c r="F23" s="101">
        <f>F4+F5+F6+F7+F15+F22</f>
        <v>78512</v>
      </c>
    </row>
    <row r="24" spans="1:6" s="79" customFormat="1" ht="10.5" customHeight="1">
      <c r="A24" s="73"/>
      <c r="B24" s="77" t="s">
        <v>200</v>
      </c>
      <c r="C24" s="78">
        <v>13995</v>
      </c>
      <c r="D24" s="78">
        <v>112424</v>
      </c>
      <c r="E24" s="101">
        <v>112425</v>
      </c>
      <c r="F24" s="101">
        <v>900.9</v>
      </c>
    </row>
    <row r="25" spans="1:6" s="79" customFormat="1" ht="11.25">
      <c r="A25" s="73"/>
      <c r="B25" s="77" t="s">
        <v>201</v>
      </c>
      <c r="C25" s="78">
        <v>577957</v>
      </c>
      <c r="D25" s="78">
        <f>D23+D24</f>
        <v>1195570</v>
      </c>
      <c r="E25" s="101">
        <f>E23+E24</f>
        <v>951850</v>
      </c>
      <c r="F25" s="101">
        <f>F23+F24</f>
        <v>79412.9</v>
      </c>
    </row>
    <row r="26" spans="1:6" s="79" customFormat="1" ht="11.25">
      <c r="A26" s="73"/>
      <c r="B26" s="77" t="s">
        <v>202</v>
      </c>
      <c r="C26" s="78">
        <v>107867</v>
      </c>
      <c r="D26" s="78">
        <v>107867</v>
      </c>
      <c r="E26" s="101">
        <v>180887</v>
      </c>
      <c r="F26" s="101">
        <v>7860</v>
      </c>
    </row>
    <row r="27" spans="1:6" ht="11.25">
      <c r="A27" s="80"/>
      <c r="B27" s="81" t="s">
        <v>203</v>
      </c>
      <c r="C27" s="82">
        <v>126</v>
      </c>
      <c r="D27" s="82">
        <v>126</v>
      </c>
      <c r="E27" s="102">
        <v>304</v>
      </c>
      <c r="F27" s="102">
        <v>19</v>
      </c>
    </row>
    <row r="28" spans="1:6" ht="11.25">
      <c r="A28" s="80"/>
      <c r="B28" s="81" t="s">
        <v>204</v>
      </c>
      <c r="C28" s="82">
        <v>169</v>
      </c>
      <c r="D28" s="82">
        <v>169</v>
      </c>
      <c r="E28" s="102">
        <v>253</v>
      </c>
      <c r="F28" s="102">
        <v>11</v>
      </c>
    </row>
    <row r="29" spans="1:6" s="79" customFormat="1" ht="11.25">
      <c r="A29" s="80"/>
      <c r="B29" s="81" t="s">
        <v>205</v>
      </c>
      <c r="C29" s="83">
        <f>((C23+C24+C26)/12/(C27+C28))</f>
        <v>193.73559322033898</v>
      </c>
      <c r="D29" s="83">
        <f>((D23+D24+D26)/12/(D27+D28))</f>
        <v>368.20254237288134</v>
      </c>
      <c r="E29" s="103">
        <f>((E23+E24+E26)/12/(E27+E28))</f>
        <v>169.46992818671455</v>
      </c>
      <c r="F29" s="103">
        <f>((F23+F24+F26)/12/(F27+F28))</f>
        <v>242.4247222222222</v>
      </c>
    </row>
    <row r="30" spans="1:6" s="79" customFormat="1" ht="11.25">
      <c r="A30" s="80"/>
      <c r="B30" s="81" t="s">
        <v>206</v>
      </c>
      <c r="C30" s="83">
        <f>((C23+C24+C26)*C28/(C27+C28)-C26)/12/C28</f>
        <v>140.54673720455992</v>
      </c>
      <c r="D30" s="83">
        <f>((D23+D24+D26)*D28/(D27+D28)-D26)/12/D28</f>
        <v>315.01368635710224</v>
      </c>
      <c r="E30" s="103">
        <f>((E23+E24+E26)*E28/(E27+E28)-E26)/12/E28</f>
        <v>109.88922989949451</v>
      </c>
      <c r="F30" s="103">
        <f>((F23+F24+F26)*F28/(F27+F28)-F26)/12/F28</f>
        <v>182.87926767676765</v>
      </c>
    </row>
    <row r="31" spans="1:3" ht="12.75" hidden="1">
      <c r="A31" s="84"/>
      <c r="B31" s="85" t="s">
        <v>207</v>
      </c>
      <c r="C31" s="86"/>
    </row>
    <row r="32" spans="1:5" s="28" customFormat="1" ht="12.75" hidden="1">
      <c r="A32" s="87"/>
      <c r="B32" s="88" t="s">
        <v>208</v>
      </c>
      <c r="C32" s="89"/>
      <c r="E32" s="104"/>
    </row>
    <row r="33" spans="1:5" s="28" customFormat="1" ht="12.75" hidden="1">
      <c r="A33" s="90"/>
      <c r="B33" s="88" t="s">
        <v>209</v>
      </c>
      <c r="C33" s="89"/>
      <c r="E33" s="104"/>
    </row>
    <row r="34" spans="1:3" ht="11.25">
      <c r="A34" s="84"/>
      <c r="B34" s="91"/>
      <c r="C34" s="86"/>
    </row>
    <row r="35" spans="1:3" ht="11.25">
      <c r="A35" s="84"/>
      <c r="C35" s="86"/>
    </row>
  </sheetData>
  <sheetProtection/>
  <mergeCells count="7">
    <mergeCell ref="A1:D1"/>
    <mergeCell ref="F2:F3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Inta Kravinska</dc:creator>
  <cp:keywords/>
  <dc:description/>
  <cp:lastModifiedBy>Ričards Sotaks</cp:lastModifiedBy>
  <cp:lastPrinted>2018-02-15T06:56:35Z</cp:lastPrinted>
  <dcterms:created xsi:type="dcterms:W3CDTF">2016-01-05T14:54:07Z</dcterms:created>
  <dcterms:modified xsi:type="dcterms:W3CDTF">2018-04-16T11:34:09Z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