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firstSheet="2" activeTab="7"/>
  </bookViews>
  <sheets>
    <sheet name="Tamju_kopsavilkums" sheetId="1" r:id="rId1"/>
    <sheet name="Tamju_kops_pa_konstr_el_veid_1" sheetId="2" r:id="rId2"/>
    <sheet name="Tamju_kops_pa_konstr_el_veid_2" sheetId="3" r:id="rId3"/>
    <sheet name="Lokala_Tame_Nr_1" sheetId="4" r:id="rId4"/>
    <sheet name="Lokala_Tame_Nr_2" sheetId="5" r:id="rId5"/>
    <sheet name="Lokala_Tame_Nr_3" sheetId="6" r:id="rId6"/>
    <sheet name="Lokala_Tame_Nr_4" sheetId="7" r:id="rId7"/>
    <sheet name="Lokala_Tame_Nr_5" sheetId="8" r:id="rId8"/>
    <sheet name="Lokala_Tame_Nr_6" sheetId="9" r:id="rId9"/>
    <sheet name="Lokala_Tame_Nr_7" sheetId="10" r:id="rId10"/>
    <sheet name="Lokala_Tame_Nr_8" sheetId="11" r:id="rId11"/>
    <sheet name="Lokala_Tame_Nr_9" sheetId="12" r:id="rId12"/>
    <sheet name="Lokala_Tame_Nr_10" sheetId="13" r:id="rId13"/>
    <sheet name="Lokala_Tame_Nr_11" sheetId="14" r:id="rId14"/>
  </sheets>
  <definedNames>
    <definedName name="_xlnm.Print_Area" localSheetId="3">'Lokala_Tame_Nr_1'!$A$1:$P$67</definedName>
    <definedName name="_xlnm.Print_Area" localSheetId="12">'Lokala_Tame_Nr_10'!$A$1:$P$33</definedName>
    <definedName name="_xlnm.Print_Area" localSheetId="5">'Lokala_Tame_Nr_3'!$A$1:$P$34</definedName>
    <definedName name="_xlnm.Print_Area" localSheetId="7">'Lokala_Tame_Nr_5'!$A$1:$P$99</definedName>
    <definedName name="_xlnm.Print_Area" localSheetId="9">'Lokala_Tame_Nr_7'!$A$1:$P$52</definedName>
    <definedName name="_xlnm.Print_Area" localSheetId="1">'Tamju_kops_pa_konstr_el_veid_1'!$A$1:$H$29</definedName>
    <definedName name="_xlnm.Print_Area" localSheetId="0">'Tamju_kopsavilkums'!$A$1:$H$28</definedName>
  </definedNames>
  <calcPr fullCalcOnLoad="1"/>
</workbook>
</file>

<file path=xl/sharedStrings.xml><?xml version="1.0" encoding="utf-8"?>
<sst xmlns="http://schemas.openxmlformats.org/spreadsheetml/2006/main" count="1264" uniqueCount="393">
  <si>
    <t>APSTIPRINU</t>
  </si>
  <si>
    <t>(pasūtītāja paraksts un atšifrējums)</t>
  </si>
  <si>
    <t>Z. v.</t>
  </si>
  <si>
    <t>Būvniecības koptāme</t>
  </si>
  <si>
    <t>Būvobjekta adrese:</t>
  </si>
  <si>
    <t>Pasūtījuma Nr.</t>
  </si>
  <si>
    <t>Kuldīga, Kuldīgas novads</t>
  </si>
  <si>
    <t>„Ūdensapgādes tīklu būvniecība Ventspils ielā posmā no Grants ielas līdz Lapegļu ielai, kanalizācijas tīklu būvniecība Ventspils ielā posmā no Grants ielas līdz Gravas ielai un ūdensapgādes un  kanalizācijas tīklu pārbūve Gravas ielā posmā no Ventspils ielas līdz Gravas ielas Nr. 1 iebrauktuvei, Kuldīgā, Kuldīgas novadā 1. kārta”</t>
  </si>
  <si>
    <t>PVN, 21%</t>
  </si>
  <si>
    <t>Kopā:</t>
  </si>
  <si>
    <t>Būvniecības izmaksas kopā:</t>
  </si>
  <si>
    <t>Kopsavilkuma aprēķini pa darbu vai konstruktīvo elementu veidiem.</t>
  </si>
  <si>
    <t>Būves nosaukums:</t>
  </si>
  <si>
    <t>Objekta adrese:</t>
  </si>
  <si>
    <t>Ūdensapgādes un sadzīves kanalizācijas tīklu būvniecība</t>
  </si>
  <si>
    <t>Tāmes izmaksas
(Eur)</t>
  </si>
  <si>
    <t>Par kopējo summu, Eur</t>
  </si>
  <si>
    <t>Kopējā darbietilpība, c/h</t>
  </si>
  <si>
    <t>Nr.
p.k.</t>
  </si>
  <si>
    <t>Kods,
Tāmes numurs</t>
  </si>
  <si>
    <t>Darba veids vai konstruktīvā
elementa nosaukums</t>
  </si>
  <si>
    <t>Tai skaitā</t>
  </si>
  <si>
    <t>Darbietilpība
c/h</t>
  </si>
  <si>
    <t>Darba alga
(Eur)</t>
  </si>
  <si>
    <t>Materiāli
(Eur)</t>
  </si>
  <si>
    <t>Mehānismi
(Eur)</t>
  </si>
  <si>
    <t>Demontāžas darbi.Būvlaukuma sagatavošanas un zemes darbi.</t>
  </si>
  <si>
    <t>Ārējie elektrības tīkli.</t>
  </si>
  <si>
    <t xml:space="preserve">Ārējais ūdensvads </t>
  </si>
  <si>
    <t>Ārējā pašteces sadzīves kanalizācija</t>
  </si>
  <si>
    <t xml:space="preserve">Ceļi un laukumi. </t>
  </si>
  <si>
    <t>Kopā</t>
  </si>
  <si>
    <t>tai skaitā darba aizsardzība</t>
  </si>
  <si>
    <t>Pavisam kopā</t>
  </si>
  <si>
    <t>Sastādīja:</t>
  </si>
  <si>
    <t>Pārbaudīja:</t>
  </si>
  <si>
    <t>Būvniecības izmaksu tāmes veidlapa</t>
  </si>
  <si>
    <t>Lokālā tāme Nr.1 Demontāžas darbi, būvlaukuma sagatavošanas un Zemes darbi</t>
  </si>
  <si>
    <t>Būvobjekta adrese:  Kuldīga, Kuldīgas novads</t>
  </si>
  <si>
    <r>
      <t xml:space="preserve">Darba nosaukums: </t>
    </r>
    <r>
      <rPr>
        <b/>
        <sz val="10"/>
        <rFont val="Arial Narrow"/>
        <family val="2"/>
      </rPr>
      <t xml:space="preserve"> Ūdensapgādes un kanalizācijas rekonstrukcija un izbūve. Esošo segumu atjaunošana ŪKT tiklu darbu zonā. Esošo kabeļtīklu aizsardzība.</t>
    </r>
  </si>
  <si>
    <t>Tames izmaksas:</t>
  </si>
  <si>
    <t>Eur</t>
  </si>
  <si>
    <t>Nr.p.k.</t>
  </si>
  <si>
    <t>Kods</t>
  </si>
  <si>
    <t>Darba nosaukums</t>
  </si>
  <si>
    <t>Mērvienība</t>
  </si>
  <si>
    <t>Daudzums</t>
  </si>
  <si>
    <t>Vienības izmaksas</t>
  </si>
  <si>
    <t>Kopā uz visu apjomu</t>
  </si>
  <si>
    <t>Laika norma
(c/h)</t>
  </si>
  <si>
    <t>Darba samaksas likme (Eur/h)</t>
  </si>
  <si>
    <t>Darba alga (Eur)</t>
  </si>
  <si>
    <t>Materiāli (Eur)</t>
  </si>
  <si>
    <t>Mehānismi (Eur)</t>
  </si>
  <si>
    <t>Kopā (Eur)</t>
  </si>
  <si>
    <t>Darbietilpība
(c/h)</t>
  </si>
  <si>
    <t>Summa (Eur)</t>
  </si>
  <si>
    <t>02-000</t>
  </si>
  <si>
    <t>Demontāžas darbi.</t>
  </si>
  <si>
    <t>Segumu demontāžas darbi.</t>
  </si>
  <si>
    <t>kalk</t>
  </si>
  <si>
    <t>Asfaltseguma demontāža</t>
  </si>
  <si>
    <r>
      <t>m</t>
    </r>
    <r>
      <rPr>
        <vertAlign val="superscript"/>
        <sz val="10"/>
        <rFont val="Arial Narrow"/>
        <family val="2"/>
      </rPr>
      <t>2</t>
    </r>
  </si>
  <si>
    <t>Būvgružu transportēšana uz atbērtni
tai skaitā deponēšanas izmaksas</t>
  </si>
  <si>
    <r>
      <t>m</t>
    </r>
    <r>
      <rPr>
        <vertAlign val="superscript"/>
        <sz val="10"/>
        <rFont val="Arial Narrow"/>
        <family val="2"/>
      </rPr>
      <t>3</t>
    </r>
  </si>
  <si>
    <t>Betona plātņu gājēju celiņa demontāža</t>
  </si>
  <si>
    <t>Granīta laukakmens bruģa demontāža</t>
  </si>
  <si>
    <t>Demontētā granīta laukakmens bruģakmens transportēšana līdz SIA''Kuldīgas komunālie pakalpojumi" bāzei uzglabāšanai</t>
  </si>
  <si>
    <t>Bortakmeņu demontāža</t>
  </si>
  <si>
    <t>Demontēto bortakmeņu uzglabāšana atkārtotai izmantošanai</t>
  </si>
  <si>
    <t xml:space="preserve">Betona bruģakmens demontāža </t>
  </si>
  <si>
    <t>Demontētā betona bruģakmens uzglabāšana atkārtotai izmantošanai</t>
  </si>
  <si>
    <t>m</t>
  </si>
  <si>
    <t>Esošo ŪKT tīklu demontāža</t>
  </si>
  <si>
    <t>Esošā ūdensvada DN100 (ķets) demontāža</t>
  </si>
  <si>
    <t>Esošā ūdensvada DN150 (ķets) demontāža</t>
  </si>
  <si>
    <t>Esošā ūdensvada DN50 (plastmasa) demontāža</t>
  </si>
  <si>
    <t>Esošas dz/b akas demontāža</t>
  </si>
  <si>
    <t>Demontēto ķeta lūku nodošana SIA''KULDĪGAS ŪDENS''</t>
  </si>
  <si>
    <t>Esošas kanalizācijas D500 (betons) demontāža</t>
  </si>
  <si>
    <t>Zemes darbi projektēto ŪKT tīklu darbu zonā</t>
  </si>
  <si>
    <t>Zemes darbi.</t>
  </si>
  <si>
    <t>Izraktās grunts transportēšana uz atbērtni.</t>
  </si>
  <si>
    <t xml:space="preserve">Grunts ūdens līmeņa pazemināšana ar adatflitriem </t>
  </si>
  <si>
    <t>Smilts</t>
  </si>
  <si>
    <t>  Kopā</t>
  </si>
  <si>
    <t>gb.</t>
  </si>
  <si>
    <t>22-000</t>
  </si>
  <si>
    <t>Esošo kabeļtīklu aizsardzība</t>
  </si>
  <si>
    <t>Esošo kabeļu atrakšana un to dziluma un stāvokļa precizēšana projektētājās šķērsojuma vietās</t>
  </si>
  <si>
    <t>gb</t>
  </si>
  <si>
    <t>Esošo kabeļu  iemontēšanat apvalkcaurlē</t>
  </si>
  <si>
    <t>27-000</t>
  </si>
  <si>
    <t>Ārējais ūdensvads un kanalizācija.</t>
  </si>
  <si>
    <t xml:space="preserve">Ūdensvads U1 </t>
  </si>
  <si>
    <t xml:space="preserve">PE caurule Ø32 PN10 </t>
  </si>
  <si>
    <t>Ūdensvada Ø32 (PE)veidg montāža tranšejā(uzmavu elektrometināšana)</t>
  </si>
  <si>
    <r>
      <t>PE līkums Ø32/11....90</t>
    </r>
    <r>
      <rPr>
        <vertAlign val="superscript"/>
        <sz val="10"/>
        <rFont val="Arial Narrow"/>
        <family val="2"/>
      </rPr>
      <t>0</t>
    </r>
    <r>
      <rPr>
        <sz val="10"/>
        <rFont val="Arial Narrow"/>
        <family val="2"/>
      </rPr>
      <t xml:space="preserve"> PN10 uzmavu elektrometināšanai</t>
    </r>
  </si>
  <si>
    <t>Ūdensvada Ø110 (PE) ķeta veidgabalu montāža tranšejā/akā</t>
  </si>
  <si>
    <t>PE PN10 D32 veidgabalu montāža</t>
  </si>
  <si>
    <t>PE PN10 D32 caurules pāreja uz ārejo vītni 1"</t>
  </si>
  <si>
    <t>Aizbīdņa DN100 montāža dzelzsbetona akā</t>
  </si>
  <si>
    <t>kpl.</t>
  </si>
  <si>
    <t>Pazemes tipa ekspluatācijas aizbīdņa PE caurulei Ø32mm montāža tranšejā,
t.sk. pagarinātājkāts, ielas kape un betona laukumiņš</t>
  </si>
  <si>
    <t xml:space="preserve">Ķeta pazemes tipa ekspluatācijas aizbīdnis ar uzmavām
PE caurules Ø32 pievienošanai (komplektā ar teleskopisko
pagarinātājkātu h=1,50 - 2,00m un ķeta ielas kapi) </t>
  </si>
  <si>
    <t xml:space="preserve">Ķeta pazemes tipa ekspluatācijas aizbīdnis ar uzmavām
PE caurules Ø32 pievienošanai (komplektā ar teleskopisko
pagarinātājkātu h=1,75 - 2,90m un ķeta ielas kapi) </t>
  </si>
  <si>
    <r>
      <t>Betona balsts hidranta pamatnes pēdai
(izmēri m x m/m</t>
    </r>
    <r>
      <rPr>
        <vertAlign val="superscript"/>
        <sz val="10"/>
        <rFont val="Arial Narrow"/>
        <family val="2"/>
      </rPr>
      <t>3</t>
    </r>
    <r>
      <rPr>
        <sz val="10"/>
        <rFont val="Arial Narrow"/>
        <family val="2"/>
      </rPr>
      <t>-0,74x0,30/0,19)</t>
    </r>
  </si>
  <si>
    <t>Dzelsbetona akas DN1500 montāža tranšejā (tai skaitā: pamatnes noblī-
vēšana ieblietējot šķembas, dzelzsbetona akas elementu montāža, cauruļu
iestrāde montējot aizsargčaulas, lūku, apkopes trepju montāža, ūdensvada
armatūras balstu montāža, akas dzelzsbetona elementu hidroizolācija utml)</t>
  </si>
  <si>
    <t>Dzelzbetona akas komplekts DN1500,
ietverot pārsedzi, grodus, akas dibenu,apkopes trepes utml</t>
  </si>
  <si>
    <t>Aizsarguzmava caurulei Ø110 šķērsošanas vietā ar dz.bet. akas grodu</t>
  </si>
  <si>
    <t>Apbetonējums ap ķeta lūku C20/25</t>
  </si>
  <si>
    <t xml:space="preserve">Sadzīves kanalizācija K1 </t>
  </si>
  <si>
    <t>Dubultsienu PP caurule, ar uzmavu Ø200 T8</t>
  </si>
  <si>
    <t>Dubultsienu PP caurule, ar uzmavu  Ø160 T8</t>
  </si>
  <si>
    <t>PP caurules dubultuzmava D160</t>
  </si>
  <si>
    <t>PP caurules aizbāznis D160</t>
  </si>
  <si>
    <t>Individuāla pasūtījuma teleskopiskas PE/PP monolītsienu
skatakas 400/315 (PP caurulēm Ø200, Ø160) montāža</t>
  </si>
  <si>
    <t>35-000</t>
  </si>
  <si>
    <t>Ceļi un laukumi</t>
  </si>
  <si>
    <t>Esošo segumu atjaunošana ŪKT tiklu darbu zonā</t>
  </si>
  <si>
    <t xml:space="preserve">Esošā ūdensvada galu tamponāža DN200 (ķets) </t>
  </si>
  <si>
    <t xml:space="preserve">vietas </t>
  </si>
  <si>
    <t xml:space="preserve">Esošā ūdensvada galu tamponāža D50 (PE) </t>
  </si>
  <si>
    <t>Esošas kanalizācijas D250 (keramika) demontāža</t>
  </si>
  <si>
    <t xml:space="preserve">Esošas kanalizācijas galu tamponāža D250 </t>
  </si>
  <si>
    <r>
      <t>Tranšejas rakšana (h</t>
    </r>
    <r>
      <rPr>
        <vertAlign val="subscript"/>
        <sz val="10"/>
        <rFont val="Arial Narrow"/>
        <family val="2"/>
      </rPr>
      <t>max</t>
    </r>
    <r>
      <rPr>
        <sz val="10"/>
        <rFont val="Arial Narrow"/>
        <family val="2"/>
      </rPr>
      <t>=3,50m) projektēto cauruļvadu montāžai.</t>
    </r>
  </si>
  <si>
    <t>Tranšejas sienu nostiprināšana ar metāla inventāra vairogiem pie caurules iebūves dziļuma lielāka par 2,0m</t>
  </si>
  <si>
    <t>vietas</t>
  </si>
  <si>
    <r>
      <t xml:space="preserve">Darba nosaukums: </t>
    </r>
    <r>
      <rPr>
        <b/>
        <sz val="10"/>
        <rFont val="Arial Narrow"/>
        <family val="2"/>
      </rPr>
      <t xml:space="preserve"> Ūdensapgādes un kanalizācijas pārbūve un izbūve. Esošo segumu atjaunošana ŪKT tiklu darbu zonā. Esošo kabeļtīklu aizsardzība.</t>
    </r>
  </si>
  <si>
    <t xml:space="preserve">Sastādīta 2015.gada tirgus cenās, pamatojoties uz SIA "Inženiertehniskie projekti" izstrādātā Tehniskā projekta darbu apjomu un materiālu specifikācijām. </t>
  </si>
  <si>
    <r>
      <t>Būvobjekta nosaukums:</t>
    </r>
    <r>
      <rPr>
        <b/>
        <sz val="10"/>
        <rFont val="Arial Narrow"/>
        <family val="2"/>
      </rPr>
      <t xml:space="preserve"> „Ūdensapgādes tīklu būvniecība Ventspils ielā posmā no Grants ielas līdz Lapegļu ielai, kanalizācijas tīklu būvniecība Ventspils ielā posmā no Grants ielas līdz Gravas ielai un ūdensapgādes un  kanalizācijas tīklu pārbūve Gravas ielā posmā no Ventspils ielas līdz Gravas ielas Nr. 1 iebrauktuvei, Kuldīgā, Kuldīgas novadā”, 1.kārta.</t>
    </r>
  </si>
  <si>
    <t>Ūdensvada Ø32 (PE) montāža tranšejā
(tai skaitā kontaktmetināšana, hidrauliskā pārbaude,trases nospraušana, uzmērīšana, skalošana un citi saistītie darbi)</t>
  </si>
  <si>
    <t>Ūdensvada Ø160 (PE) montāža tranšejā
(tai skaitā kontaktmetināšana, hidrauliskā pārbaude,trases nospraušana, uzmērīšana, skalošana un citi saistītie darbi)</t>
  </si>
  <si>
    <t>Ūdensvada Ø200(PE) montāža tranšejā
(tai skaitā kontaktmetināšana, hidrauliskā pārbaude,trases nospraušana, uzmērīšana, skalošana un citi saistītie darbi)</t>
  </si>
  <si>
    <t>PE caurule Ø160 PN10</t>
  </si>
  <si>
    <t>PE caurule Ø200 PN10</t>
  </si>
  <si>
    <t>Ūdensvada Ø200 (PE)veidg montāža tranšejā(uzmavu metināšana)</t>
  </si>
  <si>
    <t>Ūdensvada Ø160 (PE)veidg montāža tranšejā(uzmavu metināšana)</t>
  </si>
  <si>
    <r>
      <t>PE līkums Ø160/11....90</t>
    </r>
    <r>
      <rPr>
        <vertAlign val="superscript"/>
        <sz val="10"/>
        <rFont val="Arial Narrow"/>
        <family val="2"/>
      </rPr>
      <t>0</t>
    </r>
    <r>
      <rPr>
        <sz val="10"/>
        <rFont val="Arial Narrow"/>
        <family val="2"/>
      </rPr>
      <t xml:space="preserve"> PN10 uzmavu elektrometināšanai</t>
    </r>
  </si>
  <si>
    <t>Ķeta atloku diametru pāreja DN200/100(Ū1-2)</t>
  </si>
  <si>
    <t>Ķeta krustgabals ar atlokiem DN200 (Ū1-1;Ū1-2)</t>
  </si>
  <si>
    <t>Ūdensvada Ø160 (PE) ķeta veidgabalu montāža tranšejā/akā</t>
  </si>
  <si>
    <r>
      <t xml:space="preserve">Būvobjekta nosaukums: </t>
    </r>
    <r>
      <rPr>
        <b/>
        <sz val="10"/>
        <rFont val="Arial Narrow"/>
        <family val="2"/>
      </rPr>
      <t>„Ūdensapgādes tīklu būvniecība Ventspils ielā posmā no Grants ielas līdz Lapegļu ielai, kanalizācijas tīklu būvniecība Ventspils ielā posmā no Grants ielas līdz Gravas ielai un ūdensapgādes un  kanalizācijas tīklu pārbūve Gravas ielā posmā no Ventspils ielas līdz Gravas ielas Nr. 1 iebrauktuvei, Kuldīgā, Kuldīgas novadā”, 1.kārta.</t>
    </r>
  </si>
  <si>
    <t>Ūdensvada Ø160 (PE) ķeta sedlu uzmavu montāža tranšejā</t>
  </si>
  <si>
    <t>Ķeta sedlu uzmava PE caurulem Ø160 ar iekšējo vītnes atzaru  1”</t>
  </si>
  <si>
    <t>PE PN10 D32 kompresijas korķis</t>
  </si>
  <si>
    <t>03-000</t>
  </si>
  <si>
    <t>Esošo koku aizsardzība</t>
  </si>
  <si>
    <r>
      <t>PE līkums Ø200/11....90</t>
    </r>
    <r>
      <rPr>
        <vertAlign val="superscript"/>
        <sz val="10"/>
        <rFont val="Arial Narrow"/>
        <family val="2"/>
      </rPr>
      <t>0</t>
    </r>
    <r>
      <rPr>
        <sz val="10"/>
        <rFont val="Arial Narrow"/>
        <family val="2"/>
      </rPr>
      <t xml:space="preserve"> PN10 uzmavu elektrometināšanai</t>
    </r>
  </si>
  <si>
    <t>Ķeta t-gabals ar atlokiem DN200 (Ū1-3)</t>
  </si>
  <si>
    <t>Ķeta atloku diametru pāreja DN200/150 (Ū1-1;Ū1-2;Ū1-3)</t>
  </si>
  <si>
    <t>Ķeta atloku adapters DN200 ķeta caurulēm Ø222 (Ū1-M46)</t>
  </si>
  <si>
    <t>Aizbīdņa DN200 montāža dzelzsbetona akā</t>
  </si>
  <si>
    <t>Aizbīdņa DN150 montāža dzelzsbetona akā</t>
  </si>
  <si>
    <t>Ķeta atloku adapters DN150 PE caurulēm Ø160(stiepes izturīgs) (Ū1-1;Ū1-2;Ū1-3;Ū1-4;Ū1-5;Ū1-H1;Ū1-M30)</t>
  </si>
  <si>
    <t>Ķeta krustgabals ar atlokiem DN150 (Ū1-4)</t>
  </si>
  <si>
    <t>Ķeta t-gabals ar atlokiem DN150/100 (Ū1-H1)</t>
  </si>
  <si>
    <t>Ķeta t-gabals ar atlokiem DN100/100 (Ū1-5)</t>
  </si>
  <si>
    <t>kompl</t>
  </si>
  <si>
    <t>Esoša ūdensvada sadales mezgla demontāža Grants- Ventspils krustojumā(materiāli izmantojami atkārtoti)</t>
  </si>
  <si>
    <t>Ķeta atloku adapters DN150 ķeta caurulēm Ø170 (Ū1-M30)</t>
  </si>
  <si>
    <t>Ķeta atloku adapters DN200 PE caurulēm Ø200(stiepes izturīgs) (Ū1-1;Ū1-2; Ū1-3;Ū1-M46)</t>
  </si>
  <si>
    <t>Būvlaukuma sagatavošanas
un uzturēšanas izdevumi</t>
  </si>
  <si>
    <t>Projekta informatīvā stenda izgatavošana, uzstādīšanas vietas saskaņošana un uzstādīšana, uzturēšana.</t>
  </si>
  <si>
    <t>Objekta informatīvā stenda izgatavošana un uzstādīšana, uzturēšana.</t>
  </si>
  <si>
    <t>Ūdensvada Ø200 (PE) ķeta sedlu uzmavu montāža tranšejā</t>
  </si>
  <si>
    <t>Ķeta sedlu uzmava PE caurulem Ø200 ar iekšējo vītnes atzaru  1”</t>
  </si>
  <si>
    <t>Ķeta savienojuma veidgabals metāla caurules savienošanai ar PE cauruli (d pēc nepieciešamības)</t>
  </si>
  <si>
    <t>TT tipa  hidrants DN100 PN16 teleskopiski regulējams (H=1,4-1,7m) komplektā ar atloku aizbīdni un informatīvo plāksnīti</t>
  </si>
  <si>
    <t>Betona laukumiņš 0,50x0,50m apkārt pazemes tipa ekspluatācijas aizbīdņa ielas kapei un betona palstplātne zem ielas kapes.</t>
  </si>
  <si>
    <t>Grunts ūdens atsūknēšana no tranšejas ar dubļu sūkni</t>
  </si>
  <si>
    <t>Dzelsbetona akas DN2000 montāža tranšejā (tai skaitā: pamatnes noblī-
vēšana ieblietējot šķembas, dzelzsbetona akas elementu montāža, cauruļu
iestrāde montējot aizsargčaulas, lūku, apkopes trepju montāža, ūdensvada
armatūras balstu montāža, akas dzelzsbetona elementu hidroizolācija utml)</t>
  </si>
  <si>
    <t xml:space="preserve">40 tn ķeta lūka ar vāku ar fiksējošām atsperēm, SIA''KULDĪGAS ŪDENS'' logo,blīvgumiju </t>
  </si>
  <si>
    <t>Aizsarguzmava caurulei Ø160 šķērsošanas vietā ar dz.bet. akas grodu</t>
  </si>
  <si>
    <t>Aizsarguzmava caurulei Ø200 šķērsošanas vietā ar dz.bet. akas grodu</t>
  </si>
  <si>
    <t>Sadzīves kanalizācijas Ø200 (PP) montāža tranšejā(tai skaitā hidrauliskā pārbaude,trases nospraušana, uzmērīšana, skalošana, TV inspekcija un citi saistītie darbi)</t>
  </si>
  <si>
    <r>
      <t>Betona balsts caurulei Ø200 , noslēgatlokiem,krustgabaliem un
t-gabaliem DN200  (izmēri  m x m/m</t>
    </r>
    <r>
      <rPr>
        <vertAlign val="superscript"/>
        <sz val="10"/>
        <rFont val="Arial Narrow"/>
        <family val="2"/>
      </rPr>
      <t>3</t>
    </r>
    <r>
      <rPr>
        <sz val="10"/>
        <rFont val="Arial Narrow"/>
        <family val="2"/>
      </rPr>
      <t xml:space="preserve"> -  0,80x0,90/0,24)</t>
    </r>
  </si>
  <si>
    <r>
      <t>Betona balsts caurulei Ø160 , noslēgatlokiem, krustgabaliem un
t-gabaliem DN160  (izmēri  m x m/m</t>
    </r>
    <r>
      <rPr>
        <vertAlign val="superscript"/>
        <sz val="10"/>
        <rFont val="Arial Narrow"/>
        <family val="2"/>
      </rPr>
      <t>3</t>
    </r>
    <r>
      <rPr>
        <sz val="10"/>
        <rFont val="Arial Narrow"/>
        <family val="2"/>
      </rPr>
      <t xml:space="preserve"> -  0,65x0,70/0,14)</t>
    </r>
  </si>
  <si>
    <r>
      <t>Betona balsts caurulei Ø110 , noslēgatlokiem, krustgabaliem un
t-gabaliem DN100  (izmēri  m x m/m</t>
    </r>
    <r>
      <rPr>
        <vertAlign val="superscript"/>
        <sz val="10"/>
        <rFont val="Arial Narrow"/>
        <family val="2"/>
      </rPr>
      <t>3</t>
    </r>
    <r>
      <rPr>
        <sz val="10"/>
        <rFont val="Arial Narrow"/>
        <family val="2"/>
      </rPr>
      <t xml:space="preserve"> -  0,54x0,30/0,10)</t>
    </r>
  </si>
  <si>
    <r>
      <t>Betona balsts caurulei Ø160 , noslēgatlokiem, krustgabaliem un
t-gabaliem DN160  (izmēri  m x m/m</t>
    </r>
    <r>
      <rPr>
        <vertAlign val="superscript"/>
        <sz val="10"/>
        <rFont val="Arial Narrow"/>
        <family val="2"/>
      </rPr>
      <t>3</t>
    </r>
    <r>
      <rPr>
        <sz val="10"/>
        <rFont val="Arial Narrow"/>
        <family val="2"/>
      </rPr>
      <t xml:space="preserve"> - 0,65x0,70/0,14)</t>
    </r>
  </si>
  <si>
    <r>
      <t>Betona balsts līkumam DN160 (izmēri  m x m/m</t>
    </r>
    <r>
      <rPr>
        <vertAlign val="superscript"/>
        <sz val="10"/>
        <rFont val="Arial Narrow"/>
        <family val="2"/>
      </rPr>
      <t>3</t>
    </r>
    <r>
      <rPr>
        <sz val="10"/>
        <rFont val="Arial Narrow"/>
        <family val="2"/>
      </rPr>
      <t xml:space="preserve"> -  0,65x0,70/0,14)</t>
    </r>
  </si>
  <si>
    <r>
      <t>Betona balsts līkumam DN200 (izmēri  m x m/m</t>
    </r>
    <r>
      <rPr>
        <vertAlign val="superscript"/>
        <sz val="10"/>
        <rFont val="Arial Narrow"/>
        <family val="2"/>
      </rPr>
      <t>3</t>
    </r>
    <r>
      <rPr>
        <sz val="10"/>
        <rFont val="Arial Narrow"/>
        <family val="2"/>
      </rPr>
      <t xml:space="preserve"> -  0,80x0,90/0,24)</t>
    </r>
  </si>
  <si>
    <t>Sadzīves kanalizācijas Ø630 (PP) montāža tranšejā(tai skaitā hidrauliskā pārbaude,trases nospraušana, uzmērīšana, skalošana, TV inspekcija un citi saistītie darbi)</t>
  </si>
  <si>
    <t>Dubultsienu PP caurule, ar uzmavu Ø630 T8</t>
  </si>
  <si>
    <t>Esoša cauruļvada savienošana ar PP cauruļvadu vai pieslēdzot pie PE/PP akas</t>
  </si>
  <si>
    <t>Individuāla pasūtījuma teleskopiskas PE/PP monolītsienu
skatakas 800/630 (PP caurulēm Ø630) montāža</t>
  </si>
  <si>
    <t xml:space="preserve">Esošā betona cauruļvada pieslēgšana PE/PP akai </t>
  </si>
  <si>
    <t>Individuāla pasūtījuma teleskopiska PE/PP monolītsienu pārkrituma 
skataka 800/630 PP caurulēm Ø630; Ø200,(dziļumam līdz 3,10m)
ar 40 tn ķeta lūku ar vāku ar fiksējošām atsperēm,blīvgumiju, SIA "KULDĪGAS ŪDENS" logo, apbetonējumu ap lūku 0.714m3</t>
  </si>
  <si>
    <t>Individuāla pasūtījuma teleskopiska PE/PP monolītsienu 
skataka 800/630 PP caurulēm Ø630,(dziļumam līdz 3,10m)
ar 40 tn ķeta lūku ar vāku ar fiksējošām atsperēm,blīvgumiju,SIA"KULDĪGAS ŪDENS" logo,                            apbetonējumu ap lūku 0.714m3</t>
  </si>
  <si>
    <t>Sadzīves kanalizācijas Ø160 (PP) montāža tranšejā (tai skaitā hidrauliskā pārbaude,trases nospraušana, uzmērīšana, skalošana, TV inspekcija un citi saistītie darbi)</t>
  </si>
  <si>
    <t>Individuāla pasūtījuma teleskopiskas PE/PP monolītsienu
skatakas 630/500 (PP caurulēm Ø200) montāža</t>
  </si>
  <si>
    <t xml:space="preserve"> PP D200 caurules pieslēgšana skatakai 
</t>
  </si>
  <si>
    <t xml:space="preserve">Individuāla pasūtījuma teleskopiska PE/PP monolītsienu skataka
630/500 PP caurulēm D200, D160,(H=2,00.....2,99m) ar 40 tn ķeta lūku ar vāku ar fiksējošām atsperēm, blīvgumiju,SIA"KULDĪGAS ŪDENS" logo, un apbetonējumu ap lūku 0.66m3 </t>
  </si>
  <si>
    <t>PP caurules pieslēgšana pie esošas Dz/b akas</t>
  </si>
  <si>
    <t>Zaļās zonas (zālāja) atjaunošana apsējot ar zālāju sēklām,
tai skaitā melnzeme 15cm biezā slānī (skatī lapu ŪKT-14)</t>
  </si>
  <si>
    <t>Betona bortakmeņu montāža (skatī lapu ŪKT-14)</t>
  </si>
  <si>
    <t xml:space="preserve">Tranšejas aizbēršana ar jaunu smilšu grunti (esošās grunts nomaiņa)
Grunti noblīvēt līdz 90% no modificētā Proktora (Proctor) testa blīvumam </t>
  </si>
  <si>
    <t>Demontēto betona plātņu uzglabāšana atkārtotai izmantošanai</t>
  </si>
  <si>
    <t>Ūdensvada Ø200 (PE; ķets) ķeta veidgabalu montāža tranšejā/akā</t>
  </si>
  <si>
    <t>Dzelzbetona akas komplekts DN2000,
ietverot pārsedzi, grodus, akas dibenu,apkopes trepes utml</t>
  </si>
  <si>
    <t>Betona balstu montāža tranšejā līkumam</t>
  </si>
  <si>
    <t>Dzelsbetona pārsedzes DN1000 montāža</t>
  </si>
  <si>
    <t>Individuāla pasūtījuma teleskopiska PE/PP monolītsienu skataka
400/315 PP caurulēm Ø200, Ø160,(H&lt; 1,99m)
ar 40 tn ķeta lūku ar vāku ar eņģi,blīvgumiju                                                    un apbetonējumu ap lūku 0.56m3</t>
  </si>
  <si>
    <t>Apbetonējums ap ķeta lūku C20/25 (0.714m3)</t>
  </si>
  <si>
    <t>40 tn ķeta lūkas D600m montāža, ar vāku ar eņģi,blīvgumiju un apbetonējumu ap lūku 0.714m3</t>
  </si>
  <si>
    <t>Ķeta atloku aizbīdnis DN200 ar elastīga blīvējuma (NBR vai EPDM) ķīli,
īsā tipa F4 EN 558 (komplektā ar rokratu, bultskrūvēm un blīvgumijām)(Ū1-1;Ū1-2)</t>
  </si>
  <si>
    <t>Ķeta atloku aizbīdnis DN150 ar elastīga blīvējuma (NBR vai EPDM) ķīli,
īsā tipa F4 EN 558 (komplektā ar rokratu, bultskrūvēm un blīvgumijām)(Ū1-1;Ū1-2;Ū1-3;Ū1-4;Ū1-H1)</t>
  </si>
  <si>
    <t>Ķeta atloku aizbīdnis DN100 ar elastīga blīvējuma (NBR vai EPDM) ķīli,
īsā tipa F4 EN 558 (komplektā ar rokratu, bultskrūvēm un blīvgumijām)(Ū1-5)</t>
  </si>
  <si>
    <t>Kanalizācijas notekūdeņu pārsūknēšana kolektora izbūves laikā.</t>
  </si>
  <si>
    <t xml:space="preserve">Pārvietojamā celtnieku, biroja moduļa 24m2 uzstādīšana un aizvešana </t>
  </si>
  <si>
    <t xml:space="preserve">Pārvietojamās WC  uzstādīšana, apkalpošana un aizvešana (1gb) </t>
  </si>
  <si>
    <t xml:space="preserve">Konteinera materiālu uzglabāšanai uzstādīšana un aizvašana </t>
  </si>
  <si>
    <t>Lietus ūdens kanalizācijas Ø110 (PP) montāža tranšejā (tai skaitā hidrauliskā pārbaude,trases nospraušana, uzmērīšana, skalošana, TV inspekcija un citi saistītie darbi)</t>
  </si>
  <si>
    <t>Dubultsienu PP caurule, ar uzmavu  Ø110 T8</t>
  </si>
  <si>
    <t>Aizsarguzmava PP110 caurulei</t>
  </si>
  <si>
    <t>Pieslēgums esošai PE/PVC akai</t>
  </si>
  <si>
    <t xml:space="preserve">Ūdensvada aku drenāža K2 </t>
  </si>
  <si>
    <t>Asfaltbetona seguma atjaunošana (seguma konstruktīvie slāņi atbilstoši lapai ŪKT-14)</t>
  </si>
  <si>
    <t>Grants seguma atjaunošana (seguma konstruktīvie slāņi atbilstoši lapai ŪKT-14)</t>
  </si>
  <si>
    <t xml:space="preserve">Granīta laukakmens bruģa seguma atjaunošana (seguma konstruktīvie slāņi atbilstoši lapai ŪKT-14) no demontētā materiāla, ievērtējot jauna granīta laukakmens ( līdz 10%) pievešanu. </t>
  </si>
  <si>
    <t>Betona bruģakmens seguma atjaunošana brauktuvē (seguma konstruktīvie slāņi atbilstoši lapai ŪKT-14)</t>
  </si>
  <si>
    <t>Betona bruģakmens seguma atjaunošana ietvē (seguma konstruktīvie slāņi atbilstoši lapai ŪKT-14)</t>
  </si>
  <si>
    <t>Betona plātņu seguma atjaunošana (seguma konstruktīvie slāņi atbilstoši lapai ŪKT-14)</t>
  </si>
  <si>
    <t>23-000</t>
  </si>
  <si>
    <t>Ārējie vājstrāvas tīkli.</t>
  </si>
  <si>
    <t>Šķeltā kabeļu apvalkcaurule D160
 esošo kabeļu aizsardzībai, stiprības klase 750N</t>
  </si>
  <si>
    <t>Šķeltā kabeļu apvalkcaurule D110
 esošo kabeļu aizsardzībai, stiprības klase 750N</t>
  </si>
  <si>
    <t xml:space="preserve">Esošo kabeļu nostiprināšana, šķērsošanas vietā iemontējot apvalkcaurlē vai koka dēļu apvalkā un nostiprinot  pār tranšeju pārliktu siju </t>
  </si>
  <si>
    <t>A.Kļaviņš</t>
  </si>
  <si>
    <t>*PIEZĪME: izdevumi pagaidu uzturēšanās vagoniņiem, būvlaukuma mobilajam žogam, laipas un pārejas gājēju kustības nodrošināšanai, piebraucamo ceļu uzturēšanai, pagaidu ūdens, elektrības pieslēgumam, būvtāfelei, apsardzei būvniecības laikā, cita veida netiešie izdevumi, kas saistīti ar objekta būvniecību, ir iekļaujami sadaļā "Virsizdevumi''</t>
  </si>
  <si>
    <t>Ķeta atloku diametru pāreja DN150/100(Ū1-2;Ū1-4)</t>
  </si>
  <si>
    <t>Ūdensvada Ø110 (PE) montāža tranšejā
(tai skaitā kontaktmetināšana, hidrauliskā pārbaude,trases nospraušana, uzmērīšana, skalošana un citi saistītie darbi)</t>
  </si>
  <si>
    <t>PE caurule Ø110 PN10</t>
  </si>
  <si>
    <t>Ķeta atloku adapters DN100 PE caurulēm Ø110(stiepes izturīgs)                (Ū1-4;Ū1-5)</t>
  </si>
  <si>
    <t>Ūdensvada Ø110 (PE)veidg montāža tranšejā(uzmavu metināšana)</t>
  </si>
  <si>
    <r>
      <t>PE noslēga Ø110</t>
    </r>
    <r>
      <rPr>
        <sz val="10"/>
        <rFont val="Arial Narrow"/>
        <family val="2"/>
      </rPr>
      <t xml:space="preserve"> PN10 uzmavu elektrometināšanai</t>
    </r>
  </si>
  <si>
    <r>
      <t>PE līkums Ø110/11....90</t>
    </r>
    <r>
      <rPr>
        <vertAlign val="superscript"/>
        <sz val="10"/>
        <rFont val="Arial Narrow"/>
        <family val="2"/>
      </rPr>
      <t>0</t>
    </r>
    <r>
      <rPr>
        <sz val="10"/>
        <rFont val="Arial Narrow"/>
        <family val="2"/>
      </rPr>
      <t xml:space="preserve"> PN10 uzmavu elektrometināšanai</t>
    </r>
  </si>
  <si>
    <r>
      <t>Betona balsts līkumam DN110 (izmēri  m x m/m</t>
    </r>
    <r>
      <rPr>
        <vertAlign val="superscript"/>
        <sz val="10"/>
        <rFont val="Arial Narrow"/>
        <family val="2"/>
      </rPr>
      <t>3</t>
    </r>
    <r>
      <rPr>
        <sz val="10"/>
        <rFont val="Arial Narrow"/>
        <family val="2"/>
      </rPr>
      <t xml:space="preserve"> -  0,35x0,50/0,05)</t>
    </r>
  </si>
  <si>
    <t>Tāme sastādīta 2015.gada  ________</t>
  </si>
  <si>
    <t>2015.gada _______</t>
  </si>
  <si>
    <t>2015.gada____._______</t>
  </si>
  <si>
    <t>Tāme sastādīta 2015.gada _______</t>
  </si>
  <si>
    <t>2015.gada ________</t>
  </si>
  <si>
    <t>Smilts pamatnes ierīkošana zem cauruļvadiem h=0,15m un h=0.20m
Grunti noblīvēt līdz 90% no modificētā Proktora (Proctor) testa blīvuma</t>
  </si>
  <si>
    <t>Esošā ūdensvada DN20 (plastmasa) demontāža</t>
  </si>
  <si>
    <t>būvgruži</t>
  </si>
  <si>
    <t>Pārvietojamās WC  uzstādīšana, apkalpošana un aizvešana (1gb)</t>
  </si>
  <si>
    <t>mēn.</t>
  </si>
  <si>
    <r>
      <t>Tranšejas rakšana (h</t>
    </r>
    <r>
      <rPr>
        <vertAlign val="subscript"/>
        <sz val="10"/>
        <rFont val="Arial Narrow"/>
        <family val="2"/>
      </rPr>
      <t>vid</t>
    </r>
    <r>
      <rPr>
        <sz val="10"/>
        <rFont val="Arial Narrow"/>
        <family val="2"/>
      </rPr>
      <t>=2.75m) projektēto cauruļvadu montāžai.</t>
    </r>
  </si>
  <si>
    <t>Tranšejas sieniņu nostiprināšana ar metāla inventāra vairogiem pie caurules iebūves dziļuma lielāka par 2,0m</t>
  </si>
  <si>
    <t>Būvbedres  sieniņu nostiprināšana ar metāla inventāra vairogiem pie KSS-1 iebūves dziļums 5.3m</t>
  </si>
  <si>
    <t>Smilts pamatnes ierīkošana zem cauruļvadiem h=0,15m
Grunti noblīvēt līdz 90% no modificētā Proktora (Proctor) testa blīvuma</t>
  </si>
  <si>
    <t>Tranšejas aizbēršana ar jaunu smilšu grunti (esošās grunts nomaiņa)
Grunti noblīvēt līdz 90% no modificētā Proktora (Proctor) testa blīvuma</t>
  </si>
  <si>
    <t>Esošā grāvja atjaunošana zonā, kur zem esošā grāvja gultnes
paredzēts izbūvēt ūdensvadu/ vai kanalizāciju</t>
  </si>
  <si>
    <t>Lokālā tāme Nr.2 Demontāžas darbi, būvlaukuma sagatavošanas un Zemes darbi</t>
  </si>
  <si>
    <t>Lokālā tāme Nr.3 Ārējie elektrības tīkli un ārējie vājstrāvas tīkli</t>
  </si>
  <si>
    <t>Ārējie vājstrāvas tīkli</t>
  </si>
  <si>
    <t xml:space="preserve">Esošo kabeļu nostiprināšana šķērsošanas vietā iemontējot apvalkcaurlē un nostiprinot  pār tranšeju pārliktu siju </t>
  </si>
  <si>
    <t>Šķeltā kabeļu apvalkcaurule D100
 esošo kabeļu aizsardzībai</t>
  </si>
  <si>
    <t>Montāžas darbi</t>
  </si>
  <si>
    <t>ZS kabeļa līdz 35 mm2 ieguldīšana gatavā tranšejā</t>
  </si>
  <si>
    <t>Kabeļa montāža sadalnē</t>
  </si>
  <si>
    <t>kabeļa brīdinājuma lenta ieklāšana</t>
  </si>
  <si>
    <t>Plastmasas caurules guldīšana gatavā tranšejā</t>
  </si>
  <si>
    <t>Elektroskaitītāja montāža, t.sk. 3f automātslēdzis un palīgmateriāli</t>
  </si>
  <si>
    <t>Kabeļa gala apdares montāža</t>
  </si>
  <si>
    <t>ZS kabeļa pārbaude ar paaugstinātu spriegumu</t>
  </si>
  <si>
    <t>Zemējuma kontūra izbūve ietverot kontūra mērījumus</t>
  </si>
  <si>
    <t>kpl</t>
  </si>
  <si>
    <t>Elektropārvades līnijas ģeodēziskā kontrolkartēšana</t>
  </si>
  <si>
    <t>Tranšejas rakšana un aizbēršana ar mehāniskām ierīcēm</t>
  </si>
  <si>
    <t>Montāžas materiāli</t>
  </si>
  <si>
    <t>Kabelis AXMK 4x16</t>
  </si>
  <si>
    <t>Aizsargcaurule D110 450N</t>
  </si>
  <si>
    <t>Aizsargcaurule D50 750N</t>
  </si>
  <si>
    <t>Aizsargcaurule D50 450N</t>
  </si>
  <si>
    <t>3f skaitītājs</t>
  </si>
  <si>
    <t>3f automātslēdzis</t>
  </si>
  <si>
    <t>Palīgmateriāli</t>
  </si>
  <si>
    <t>Kabeļu gala apdare EPKT 0015</t>
  </si>
  <si>
    <t>Signāllenta MBN</t>
  </si>
  <si>
    <t>Zemējuma elektrods Cu5/8" l=1.5m</t>
  </si>
  <si>
    <t>Spaile JAB 5/8"</t>
  </si>
  <si>
    <t>Zemējuma elektroda savienojums C60</t>
  </si>
  <si>
    <t>Zemējuma vads Cu 35</t>
  </si>
  <si>
    <t>Lokālā tāme Nr.4 Ārējie elektrības tīkli</t>
  </si>
  <si>
    <t>Ūdensvada Ø63 (PE) montāža tranšejā
(tai skaitā kontaktmetināšana, hidrauliskā pārbaude,trases nospraušana, uzmērīšana, skalošana un citi saistītie darbi)</t>
  </si>
  <si>
    <t>16.90</t>
  </si>
  <si>
    <t xml:space="preserve">PE caurule Ø63 PN10 </t>
  </si>
  <si>
    <t>108.63</t>
  </si>
  <si>
    <t>PE trejgabals uzmavu elektrometināšanai Ø110/110 PN10</t>
  </si>
  <si>
    <t>PE dubultuzmava elektrometināšanai Ø110 PN10</t>
  </si>
  <si>
    <t>PE noslēgtapa elektrometināšanai Ø110 PN10</t>
  </si>
  <si>
    <t>Ūdensvada Ø63 (PE)veidg montāža tranšejā(uzmavu elektrometināšana)</t>
  </si>
  <si>
    <r>
      <t>PE līkums Ø63/11....90</t>
    </r>
    <r>
      <rPr>
        <vertAlign val="superscript"/>
        <sz val="10"/>
        <rFont val="Arial Narrow"/>
        <family val="2"/>
      </rPr>
      <t>0</t>
    </r>
    <r>
      <rPr>
        <sz val="10"/>
        <rFont val="Arial Narrow"/>
        <family val="2"/>
      </rPr>
      <t xml:space="preserve"> PN10 uzmavu elektrometināšanai</t>
    </r>
  </si>
  <si>
    <t>PE noslēgtapa elektrometināšanai Ø63 PN10</t>
  </si>
  <si>
    <t>Ķeta atloku adapters DN100 PE caurulēm Ø110(stiepes izturīgs) (Ū1-M1;Ū1-1;Ū1-2)</t>
  </si>
  <si>
    <t>Ķeta atloku diametru pāreja DN100/50(Ū1-2)</t>
  </si>
  <si>
    <t>Ķeta noslēgatloks DN100(Ū1-2)</t>
  </si>
  <si>
    <t>Ķeta atloku līkums DN100 (Ū1-M1)</t>
  </si>
  <si>
    <t>Ķeta krustgabals ar atlokiem DN100 (Ū1-1;Ū1-2)</t>
  </si>
  <si>
    <t>Ūdensvada Ø63 (PE) ķeta veidgabalu montāža tranšejā/akā</t>
  </si>
  <si>
    <t>Ķeta atloku adapters DN50 PE caurulēm Ø63(stiepes izturīgs) (Ū1-2)</t>
  </si>
  <si>
    <t>Ūdensvada Ø110 (PE) ķeta sedlu uzmavu montāža tranšejā</t>
  </si>
  <si>
    <t>Ķeta sedlu uzmava PE caurulem Ø110 ar iekšējo vītnes atzaru  1”</t>
  </si>
  <si>
    <t>PE PN10 D32 kompresijas noslēgs</t>
  </si>
  <si>
    <t>Ķeta atloku aizbīdnis DN100 ar elastīga blīvējuma (NBR vai EPDM) ķīli,
īsā tipa F4 EN 558 (komplektā ar rokratu, bultskrūvēm un blīvgmijām)</t>
  </si>
  <si>
    <t>Betona laukumiņš 0,50x0,50m
apkārt pazemes tipa ekspluatācijas aizbīdņa ielas kapei.</t>
  </si>
  <si>
    <t>Virszemes tipa hidranta DN100 montāža tranšejā</t>
  </si>
  <si>
    <t>TTMP tipa virszemes hidrants DN100 PN16
teleskopiski regulējams (H=1,4-1,7m) komplektā
ar atloku aizbīdni, drenāžas cauruli un informatīvo plāksnīti</t>
  </si>
  <si>
    <t>Betona balstu montāža tranšejā ķeta līkumam</t>
  </si>
  <si>
    <r>
      <t>Betona balsts līkumam DN100 (izmēri  m x m/m</t>
    </r>
    <r>
      <rPr>
        <vertAlign val="superscript"/>
        <sz val="10"/>
        <rFont val="Arial Narrow"/>
        <family val="2"/>
      </rPr>
      <t>3</t>
    </r>
    <r>
      <rPr>
        <sz val="10"/>
        <rFont val="Arial Narrow"/>
        <family val="2"/>
      </rPr>
      <t xml:space="preserve"> -  0,54x0,30/0,10)</t>
    </r>
  </si>
  <si>
    <t>Drenāžas šķembu apbēruma ierīkošana apkārt hidranta pamatnei</t>
  </si>
  <si>
    <t>Drenāžas šķembu apbērums apkārt hidranta pamatnei
hidrantu iztukšošanai (skalotas dolomīta šķembas fr. D5-15mm)</t>
  </si>
  <si>
    <t xml:space="preserve">40 tn ķeta lūka ar vāku ar eņģi,blīvgumiju </t>
  </si>
  <si>
    <r>
      <t>Betona balsts caurulei Ø110 un Ø50, noslēgatlokiem un
krustgabaliem DN100  (izmēri  m x m/m</t>
    </r>
    <r>
      <rPr>
        <vertAlign val="superscript"/>
        <sz val="10"/>
        <rFont val="Arial Narrow"/>
        <family val="2"/>
      </rPr>
      <t>3</t>
    </r>
    <r>
      <rPr>
        <sz val="10"/>
        <rFont val="Arial Narrow"/>
        <family val="2"/>
      </rPr>
      <t xml:space="preserve"> -  0,54x0,30/0,10)</t>
    </r>
  </si>
  <si>
    <t>Aizsarguzmava caurulei Ø50 šķērsošanas vietā ar dz.bet. akas grodu</t>
  </si>
  <si>
    <t>Lokālā tāme Nr.6 Ārējais ūdensvads</t>
  </si>
  <si>
    <t>Līguma nosaukums:</t>
  </si>
  <si>
    <r>
      <t>Būvobjekta nosaukums:</t>
    </r>
    <r>
      <rPr>
        <b/>
        <sz val="10"/>
        <rFont val="Arial Narrow"/>
        <family val="2"/>
      </rPr>
      <t xml:space="preserve"> "Ūdensapgādes un sadzīves kanalizācijas tīklu būvniecība Klusā un Ausekļa ielā, Kuldīgā"</t>
    </r>
  </si>
  <si>
    <r>
      <t xml:space="preserve">Būvobjekta adrese:  </t>
    </r>
    <r>
      <rPr>
        <b/>
        <sz val="10"/>
        <rFont val="Arial Narrow"/>
        <family val="2"/>
      </rPr>
      <t>Kuldīga, Kuldīgas novads</t>
    </r>
  </si>
  <si>
    <r>
      <t xml:space="preserve">Līguma nosaukums: </t>
    </r>
    <r>
      <rPr>
        <b/>
        <sz val="10"/>
        <rFont val="Arial Narrow"/>
        <family val="2"/>
      </rPr>
      <t xml:space="preserve">„Ūdensvada un kanalizācijas tīklu būvniecība Kuldīgas pilsētas Ausekļa, Klusā un Ventspils ielās projekta „Ūdenssaimniecības attīstība Kuldīgas aglomerācijā, 2. kārta” </t>
    </r>
  </si>
  <si>
    <r>
      <t xml:space="preserve">Būvobjekta nosaukums: </t>
    </r>
    <r>
      <rPr>
        <b/>
        <sz val="10"/>
        <rFont val="Arial Narrow"/>
        <family val="2"/>
      </rPr>
      <t>"Ūdensapgādes un sadzīves kanalizācijas tīklu būvniecība Klusā un Ausekļa ielā, Kuldīgā"</t>
    </r>
  </si>
  <si>
    <r>
      <t xml:space="preserve">Būvobjekta adrese: </t>
    </r>
    <r>
      <rPr>
        <b/>
        <sz val="10"/>
        <rFont val="Arial Narrow"/>
        <family val="2"/>
      </rPr>
      <t xml:space="preserve"> Kuldīga, Kuldīgas novads</t>
    </r>
  </si>
  <si>
    <t>Lokālā tāme Nr.7 Ārejā pašteces sadzīves kanalizācija</t>
  </si>
  <si>
    <t>Sadzīves kanalizācijas Ø200 (PP) montāža tranšejā(tai skaitā hidrauliskā pārbaude,trases nospraušana, uzmērīšana, skalošana, TV inspelcija un citi saistītie darbi)</t>
  </si>
  <si>
    <t>421.77</t>
  </si>
  <si>
    <t>Savienojuma veidgabals  PP D200 caurule / PVC caurule D200
(PP D200 pievienojums pie KSS-1)</t>
  </si>
  <si>
    <t>Sadzīves kanalizācijas Ø160 (PP) montāža tranšejā
tai skaitā metāla aizsargcaurules montāža (tai skaitā hidrauliskā pārbaude,trases nospraušana, uzmērīšana, skalošana, TV inspelcija un citi saistītie darbi)</t>
  </si>
  <si>
    <t>106.35</t>
  </si>
  <si>
    <t>Individuāla pasūtījuma teleskopiskas PE/PP monolītsienu
skatakas 800/630 (PP caurulēm Ø200) montāža</t>
  </si>
  <si>
    <t>Individuāla pasūtījuma teleskopiska PE/PP monolītsienu pārkrituma 
skataka 800/630 PP caurulēm Ø200,(dziļumam 3,08m)
ar 40 tn ķeta lūku ar vāku ar eņģi,blīvgumiju,                            apbetonējumu ap lūku 0.714m3</t>
  </si>
  <si>
    <t>Individuāla pasūtījuma teleskopiskas PE/PP monolītsienu
skatakas 630/500 (PP caurulēm Ø200, Ø160) montāža</t>
  </si>
  <si>
    <t xml:space="preserve">Individuāla pasūtījuma teleskopiska PE/PP monolītsienu pārkrituma skataka
630/500 PP caurulēm D200, D160,(H=2,00.....2,99m)
ar 40 tn ķeta lūku ar vāku ar eņģi,blīvgumiju                                               un apbetonējumu ap lūku 0.66m3 </t>
  </si>
  <si>
    <t xml:space="preserve">Individuāla pasūtījuma teleskopiska PE/PP monolītsienu skataka
630/500 PP caurulēm D200, D160,(H=2,00.....2,99m)
ar 40 tn ķeta lūku ar vāku ar eņģi,blīvgumiju                                               un apbetonējumu ap lūku 0.66m3 </t>
  </si>
  <si>
    <t>Individuāla pasūtījuma teleskopiska PE/PP monolītsienu pārkrituma skataka
400/315 PP caurulēm Ø200, Ø160,(H&lt; 1,99m)
ar 40 tn ķeta lūku ar vāku ar eņģi,blīvgumiju                                                    un apbetonējumu ap lūku 0.56m3</t>
  </si>
  <si>
    <t>Individuāla pasūtījuma teleskopiska PE/PP monolītsienu skataka
400/315 PP caurulēm Ø200, Ø160,(H&lt; 1,99m)
ar 40 tn ķeta lūku ar vāku ar eņģi,blīvgumiju                                                    un apbetonējumu ap lūku 0.56m4</t>
  </si>
  <si>
    <t>Lokālā tāme Nr.8 Ārejā pašteces sadzīves kanalizācija</t>
  </si>
  <si>
    <t xml:space="preserve">Sadzīves kanalizācijas spiedvads K1sp </t>
  </si>
  <si>
    <t>Sadzīves kanalizācijas spiedvada D63 (PE) montāža tranšejā
(tai skaitā kontaktmetināšana un hidrauliskā pārbaude)</t>
  </si>
  <si>
    <r>
      <t>PE līkums Ø63/5....60</t>
    </r>
    <r>
      <rPr>
        <vertAlign val="superscript"/>
        <sz val="10"/>
        <rFont val="Arial Narrow"/>
        <family val="2"/>
      </rPr>
      <t>0</t>
    </r>
    <r>
      <rPr>
        <sz val="10"/>
        <rFont val="Arial Narrow"/>
        <family val="2"/>
      </rPr>
      <t xml:space="preserve"> PN10 uzmavu elektrometināšanai</t>
    </r>
  </si>
  <si>
    <t xml:space="preserve">Ķeta atloku adapteru DN50 PE caurulēm Ø63, montāža </t>
  </si>
  <si>
    <t>Ķeta atloku adapters DN50 PE caurulēm Ø63, (stiepes izturīgs)</t>
  </si>
  <si>
    <t>Dzelsbetona akas DN1000 montāža tranšejā (tai skaitā: pamatnes noblī-
vēšana ieblietējot šķembas, dzelzsbetona akas elementu montāža, cauruļu
iestrāde montējot aizsargčaulas, lūku, apkopes trepju montāža, kanalizācijas armatūras balstu montāža, akas dzelzsbetona elementu hidroizolācija utml)</t>
  </si>
  <si>
    <t>Dzelzbetona akas komplekts DN1000,
ietverot pārsedzi, grodus, akas dibenu,apkopes trepes utml</t>
  </si>
  <si>
    <t>40 tn ķeta lūka ar vāku ar eņģi,blīvgumiju</t>
  </si>
  <si>
    <r>
      <t>Betona balsts caurulei D50 PN10, līkumam DN50 
(izmēri  m x m/m</t>
    </r>
    <r>
      <rPr>
        <vertAlign val="superscript"/>
        <sz val="10"/>
        <rFont val="Arial Narrow"/>
        <family val="2"/>
      </rPr>
      <t>3</t>
    </r>
    <r>
      <rPr>
        <sz val="10"/>
        <rFont val="Arial Narrow"/>
        <family val="2"/>
      </rPr>
      <t xml:space="preserve"> -  0,54x0,30/0,10) </t>
    </r>
  </si>
  <si>
    <t>Aizsarguzmava caurulei Ø63 šķērsošanas vietā ar dz.bet. akas grodu</t>
  </si>
  <si>
    <t>Ķeta veidgabalu montāža akā</t>
  </si>
  <si>
    <t xml:space="preserve">Ķeta atloku adapters DN50 PE caurulēm Ø63(stiepes izturīgs) </t>
  </si>
  <si>
    <t>Ķeta atloku diametru pāreja DN100/50</t>
  </si>
  <si>
    <t>Ķeta noslēgatloks DN100</t>
  </si>
  <si>
    <t>Sadzīves kanalizācijas sūkņu stacija</t>
  </si>
  <si>
    <t>Rūpnieciski izgatavotas pazemes tipa kanalizācijas sūkņu stacijas
montāža būvbedrē ,KSS vadības skapja un automātikas iekārtas montāža</t>
  </si>
  <si>
    <r>
      <t xml:space="preserve">Rūpnieciski izgatavota pazemes tipa kanalizācijas sūkņu stacija
(DN1250, dziļums h=4.5m, 2 sūkņi H=10.7m, Q=1.49l/sek P2=0.9kW,
plūsmas mērītājs, cauruļvadi DN50, atkritumu savākšanas grozs,
nažveida aizbīdnis DN200 u.c.). KSS vadības skapis GRUNDFOS,
avārijas vadības automātikas iekārta  GRUNDFOS, elektrības sadales skapis ar ievada aizsardzību, pārslēdzi un ģenerātora pieslēguma vietu.  
</t>
    </r>
    <r>
      <rPr>
        <b/>
        <sz val="10"/>
        <rFont val="Arial Narrow"/>
        <family val="2"/>
      </rPr>
      <t>Atbilstoši TP materiālu specifikācijai, pasūtītāja prasībām  un ražotāja rekomendācijām</t>
    </r>
  </si>
  <si>
    <t>Šķembu pamatnes montāža KSS balstplātnei 2,3x2,3x0,150m</t>
  </si>
  <si>
    <t>Šķembu maisījums fr.0-20mm</t>
  </si>
  <si>
    <t>Dzelzsbetona balstplātne montāza 2,1x2,1x0,65m</t>
  </si>
  <si>
    <t>Dzelzsbetona balstplātne 2,1x2,1x0,65m</t>
  </si>
  <si>
    <t>Lokālā tāme Nr.9 Ārējais sadzīves kanalizācijas spiedvads un sūkņu satacija KSS-1</t>
  </si>
  <si>
    <t>Asfaltbetona seguma atjaunošana</t>
  </si>
  <si>
    <t>Grants seguma atjaunošana</t>
  </si>
  <si>
    <t>Zaļās zonas (zālāja) atjaunošana apsējot ar zālāju sēklām,
tai skaitā melnzeme 15cm biezā slānī</t>
  </si>
  <si>
    <t>Lokālā tāme Nr.10 Ceļi un laukumi</t>
  </si>
  <si>
    <t>Lokālā tāme Nr.11 Ceļi un laukumi</t>
  </si>
  <si>
    <t>02-000;03-000; 1</t>
  </si>
  <si>
    <t>02-000;03-000; 2</t>
  </si>
  <si>
    <t>22-000;23-000; 3</t>
  </si>
  <si>
    <t>22-000;23-000; 4</t>
  </si>
  <si>
    <t>Ārējie elektrības tīkli un ārējie vājstrāvas tīkli</t>
  </si>
  <si>
    <t>27-000; 5</t>
  </si>
  <si>
    <t>27-000; 6</t>
  </si>
  <si>
    <t>27-000; 7</t>
  </si>
  <si>
    <t>27-000; 8</t>
  </si>
  <si>
    <t>27-000; 9</t>
  </si>
  <si>
    <t>Ārējās sadzīves kanalizācijas spiedvads un sūkņu stacija</t>
  </si>
  <si>
    <t>35-000; 10</t>
  </si>
  <si>
    <t>35-000; 11</t>
  </si>
  <si>
    <t>Objekta nosaukums</t>
  </si>
  <si>
    <t xml:space="preserve"> "Ūdensapgādes un sadzīves kanalizācijas tīklu būvniecība Klusā un Ausekļa ielā, Kuldīgā"</t>
  </si>
  <si>
    <t xml:space="preserve">„Ūdensvada un kanalizācijas tīklu būvniecība Kuldīgas pilsētas Ausekļa, Klusā un Ventspils ielās projekta „Ūdenssaimniecības attīstība Kuldīgas aglomerācijā, 2. kārta” </t>
  </si>
  <si>
    <t>Virsizdevumi (__%)</t>
  </si>
  <si>
    <t>Peļņa (__%)</t>
  </si>
  <si>
    <t>Būvobjekta nosaukums:</t>
  </si>
  <si>
    <t>„Ūdensapgādes tīklu būvniecība Ventspils ielā posmā no Grants ielas līdz Lapegļu ielai, kanalizācijas tīklu būvniecība Ventspils ielā posmā no Grants ielas līdz Gravas ielai un ūdensapgādes un  kanalizācijas tīklu pārbūve Gravas ielā posmā no Ventspils ielas līdz Gravas ielas Nr. 1 iebrauktuvei, Kuldīgā, Kuldīgas novadā”, 1.kārta.</t>
  </si>
  <si>
    <t>Tiešās izmaksas kopā</t>
  </si>
  <si>
    <t>Darba devēja sociālais nodoklis 23,59 %</t>
  </si>
  <si>
    <t xml:space="preserve">Tiešās izmaksas kopā </t>
  </si>
  <si>
    <t>Transporta izmaksas __% no materiālu izmaksām</t>
  </si>
  <si>
    <t xml:space="preserve">Tranšejas aizbēršana ar atkārtoti izmantojamu grunti
Grunti noblīvēt līdz 90% no modificētā Proktora (Proctor) testa blīvumam </t>
  </si>
  <si>
    <t>TT tipa siltināta hidranta DN100 PN16 teleskopiski regulējama montāža akā, tai skaitā hidranta montāža no atkārtojami izmantojamiem materiāliem 1gb</t>
  </si>
  <si>
    <t>Lokālā tāme Nr.5 Ārējais ūdensvads</t>
  </si>
  <si>
    <t>TT tipa  hidrants DN100 PN16  komplektā ar atloku aizbīdni un informatīvo plāksnīti, izmantojams no atgūtiem materiāliem demontētjot mezglu Grants un Ventspils ielu krustojumā</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</si>
</sst>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_(* #,##0.000_);_(* \(#,##0.000\);_(* &quot;-&quot;??_);_(@_)"/>
    <numFmt numFmtId="166" formatCode="0.000"/>
    <numFmt numFmtId="167" formatCode="0.0"/>
  </numFmts>
  <fonts count="61">
    <font>
      <sz val="11"/>
      <color theme="1"/>
      <name val="Calibri"/>
      <family val="2"/>
    </font>
    <font>
      <sz val="11"/>
      <color indexed="8"/>
      <name val="Calibri"/>
      <family val="2"/>
    </font>
    <font>
      <b/>
      <sz val="12"/>
      <name val="Arial Narrow"/>
      <family val="2"/>
    </font>
    <font>
      <sz val="12"/>
      <name val="Arial Narrow"/>
      <family val="2"/>
    </font>
    <font>
      <sz val="10"/>
      <name val="Arial Narrow"/>
      <family val="2"/>
    </font>
    <font>
      <b/>
      <sz val="10"/>
      <name val="Arial Narrow"/>
      <family val="2"/>
    </font>
    <font>
      <sz val="12"/>
      <name val="Times New Roman"/>
      <family val="1"/>
    </font>
    <font>
      <sz val="9"/>
      <name val="Arial Narrow"/>
      <family val="2"/>
    </font>
    <font>
      <b/>
      <u val="single"/>
      <sz val="10"/>
      <name val="Arial Narrow"/>
      <family val="2"/>
    </font>
    <font>
      <vertAlign val="superscript"/>
      <sz val="10"/>
      <name val="Arial Narrow"/>
      <family val="2"/>
    </font>
    <font>
      <vertAlign val="subscript"/>
      <sz val="10"/>
      <name val="Arial Narrow"/>
      <family val="2"/>
    </font>
    <font>
      <i/>
      <sz val="10"/>
      <name val="Arial Narrow"/>
      <family val="2"/>
    </font>
    <font>
      <b/>
      <sz val="12"/>
      <color indexed="8"/>
      <name val="Arial Narrow"/>
      <family val="2"/>
    </font>
    <font>
      <sz val="12"/>
      <color indexed="8"/>
      <name val="Arial Narrow"/>
      <family val="2"/>
    </font>
    <font>
      <sz val="10"/>
      <color indexed="10"/>
      <name val="Arial Narrow"/>
      <family val="2"/>
    </font>
    <font>
      <sz val="10"/>
      <color indexed="8"/>
      <name val="Arial Narrow"/>
      <family val="2"/>
    </font>
    <font>
      <b/>
      <sz val="10"/>
      <color indexed="10"/>
      <name val="Arial Narrow"/>
      <family val="2"/>
    </font>
    <font>
      <sz val="11"/>
      <color indexed="10"/>
      <name val="Calibri"/>
      <family val="2"/>
    </font>
    <font>
      <b/>
      <sz val="12"/>
      <color indexed="8"/>
      <name val="Calibri"/>
      <family val="2"/>
    </font>
    <font>
      <b/>
      <u val="single"/>
      <sz val="10"/>
      <color indexed="10"/>
      <name val="Arial Narrow"/>
      <family val="2"/>
    </font>
    <font>
      <sz val="8"/>
      <name val="Arial Narrow"/>
      <family val="2"/>
    </font>
    <font>
      <sz val="11"/>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Narrow"/>
      <family val="2"/>
    </font>
    <font>
      <sz val="12"/>
      <color theme="1"/>
      <name val="Arial Narrow"/>
      <family val="2"/>
    </font>
    <font>
      <sz val="10"/>
      <color rgb="FFFF0000"/>
      <name val="Arial Narrow"/>
      <family val="2"/>
    </font>
    <font>
      <sz val="10"/>
      <color theme="1"/>
      <name val="Arial Narrow"/>
      <family val="2"/>
    </font>
    <font>
      <b/>
      <sz val="10"/>
      <color rgb="FFFF0000"/>
      <name val="Arial Narrow"/>
      <family val="2"/>
    </font>
    <font>
      <b/>
      <sz val="12"/>
      <color theme="1"/>
      <name val="Calibri"/>
      <family val="2"/>
    </font>
    <font>
      <b/>
      <u val="single"/>
      <sz val="10"/>
      <color rgb="FFFF0000"/>
      <name val="Arial Narrow"/>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style="thin"/>
      <top style="medium"/>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style="medium"/>
    </border>
    <border>
      <left/>
      <right style="thin"/>
      <top style="thin"/>
      <bottom style="thin"/>
    </border>
    <border>
      <left style="thin"/>
      <right style="thin"/>
      <top style="thin"/>
      <bottom/>
    </border>
    <border>
      <left style="thin"/>
      <right style="thin"/>
      <top/>
      <bottom style="thin"/>
    </border>
    <border>
      <left style="thin">
        <color indexed="8"/>
      </left>
      <right/>
      <top/>
      <bottom style="thin">
        <color indexed="8"/>
      </bottom>
    </border>
    <border>
      <left style="thin">
        <color indexed="8"/>
      </left>
      <right/>
      <top style="thin">
        <color indexed="8"/>
      </top>
      <bottom style="thin">
        <color indexed="8"/>
      </bottom>
    </border>
    <border>
      <left style="hair">
        <color indexed="8"/>
      </left>
      <right style="hair">
        <color indexed="8"/>
      </right>
      <top style="hair">
        <color indexed="8"/>
      </top>
      <bottom style="hair">
        <color indexed="8"/>
      </bottom>
    </border>
    <border>
      <left style="thin"/>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style="medium"/>
      <top style="medium"/>
      <bottom/>
    </border>
    <border>
      <left style="thin"/>
      <right style="medium"/>
      <top/>
      <bottom style="medium"/>
    </border>
    <border>
      <left/>
      <right/>
      <top/>
      <bottom style="medium"/>
    </border>
    <border>
      <left style="thin"/>
      <right/>
      <top style="medium"/>
      <bottom style="thin"/>
    </border>
    <border>
      <left/>
      <right style="thin"/>
      <top style="medium"/>
      <bottom style="thin"/>
    </border>
    <border>
      <left style="medium"/>
      <right style="thin"/>
      <top/>
      <bottom style="medium"/>
    </border>
    <border>
      <left style="thin"/>
      <right style="thin"/>
      <top style="medium"/>
      <bottom/>
    </border>
    <border>
      <left style="thin"/>
      <right style="thin"/>
      <top/>
      <bottom style="medium"/>
    </border>
    <border>
      <left style="medium"/>
      <right style="thin"/>
      <top style="medium"/>
      <bottom style="thin"/>
    </border>
    <border>
      <left style="medium"/>
      <right style="thin"/>
      <top style="thin"/>
      <bottom style="medium"/>
    </border>
    <border>
      <left/>
      <right style="thin"/>
      <top style="thin"/>
      <bottom style="medium"/>
    </border>
    <border>
      <left style="thin"/>
      <right style="thin"/>
      <top style="medium"/>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65">
    <xf numFmtId="0" fontId="0" fillId="0" borderId="0" xfId="0" applyFont="1" applyAlignment="1">
      <alignment/>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3" fillId="0" borderId="13" xfId="0" applyFont="1" applyBorder="1" applyAlignment="1">
      <alignment horizontal="center" vertical="center"/>
    </xf>
    <xf numFmtId="0" fontId="54" fillId="0" borderId="0" xfId="0" applyFont="1" applyAlignment="1">
      <alignment/>
    </xf>
    <xf numFmtId="0" fontId="53" fillId="0" borderId="0" xfId="0" applyFont="1" applyAlignment="1">
      <alignment horizontal="right"/>
    </xf>
    <xf numFmtId="0" fontId="54" fillId="0" borderId="0" xfId="0" applyFont="1" applyAlignment="1">
      <alignment horizontal="right"/>
    </xf>
    <xf numFmtId="0" fontId="3" fillId="0" borderId="0" xfId="0" applyFont="1" applyBorder="1" applyAlignment="1">
      <alignment horizontal="right" vertical="center" wrapText="1"/>
    </xf>
    <xf numFmtId="164" fontId="2" fillId="0" borderId="0" xfId="0" applyNumberFormat="1" applyFont="1" applyAlignment="1">
      <alignment horizontal="center" vertical="center"/>
    </xf>
    <xf numFmtId="43" fontId="2" fillId="0" borderId="0" xfId="0" applyNumberFormat="1" applyFont="1" applyAlignment="1">
      <alignment horizontal="center" vertical="center"/>
    </xf>
    <xf numFmtId="0" fontId="0" fillId="0" borderId="14" xfId="0" applyBorder="1" applyAlignment="1">
      <alignment/>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Fill="1" applyBorder="1" applyAlignment="1" applyProtection="1">
      <alignment horizontal="left" vertical="center" wrapText="1" indent="2"/>
      <protection/>
    </xf>
    <xf numFmtId="0" fontId="3" fillId="0" borderId="17" xfId="0" applyFont="1" applyFill="1" applyBorder="1" applyAlignment="1" applyProtection="1">
      <alignment horizontal="left" vertical="center" wrapText="1" indent="2"/>
      <protection/>
    </xf>
    <xf numFmtId="0" fontId="2" fillId="0" borderId="14" xfId="0" applyFont="1" applyFill="1" applyBorder="1" applyAlignment="1">
      <alignment horizontal="right" vertical="center" wrapText="1"/>
    </xf>
    <xf numFmtId="0" fontId="2" fillId="0" borderId="14" xfId="0" applyFont="1" applyBorder="1" applyAlignment="1">
      <alignment horizontal="right" vertical="center" wrapText="1"/>
    </xf>
    <xf numFmtId="0" fontId="3" fillId="0" borderId="14" xfId="0" applyFont="1" applyBorder="1" applyAlignment="1">
      <alignment horizontal="right" vertical="center" wrapText="1"/>
    </xf>
    <xf numFmtId="0" fontId="0" fillId="0" borderId="18" xfId="0" applyBorder="1" applyAlignment="1">
      <alignment/>
    </xf>
    <xf numFmtId="0" fontId="3" fillId="0" borderId="0" xfId="0" applyFont="1" applyFill="1" applyAlignment="1">
      <alignment horizontal="left" vertical="center"/>
    </xf>
    <xf numFmtId="0" fontId="3" fillId="0" borderId="0" xfId="0" applyFont="1" applyAlignment="1">
      <alignment horizontal="left"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wrapText="1"/>
    </xf>
    <xf numFmtId="0" fontId="4" fillId="0" borderId="0" xfId="0" applyNumberFormat="1"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6" fillId="0" borderId="0" xfId="0" applyNumberFormat="1" applyFont="1" applyAlignment="1">
      <alignment vertical="center"/>
    </xf>
    <xf numFmtId="0" fontId="0" fillId="0" borderId="0" xfId="0" applyFill="1" applyAlignment="1">
      <alignment vertical="center"/>
    </xf>
    <xf numFmtId="164" fontId="4" fillId="0" borderId="0" xfId="42" applyNumberFormat="1" applyFont="1" applyAlignment="1">
      <alignment horizontal="left" vertical="center"/>
    </xf>
    <xf numFmtId="164" fontId="4" fillId="0" borderId="0" xfId="42" applyNumberFormat="1" applyFont="1" applyAlignment="1">
      <alignment horizontal="right" vertical="center"/>
    </xf>
    <xf numFmtId="164" fontId="5" fillId="0" borderId="0" xfId="42" applyNumberFormat="1" applyFont="1" applyAlignment="1">
      <alignment horizontal="left" vertical="center"/>
    </xf>
    <xf numFmtId="164" fontId="5" fillId="0" borderId="0" xfId="42" applyNumberFormat="1" applyFont="1" applyAlignment="1">
      <alignment vertical="center"/>
    </xf>
    <xf numFmtId="164" fontId="4" fillId="0" borderId="0" xfId="42" applyNumberFormat="1" applyFont="1" applyAlignment="1">
      <alignment horizontal="center" vertical="center"/>
    </xf>
    <xf numFmtId="164" fontId="4" fillId="0" borderId="0" xfId="42" applyNumberFormat="1" applyFont="1" applyFill="1" applyAlignment="1">
      <alignment horizontal="center" vertical="center"/>
    </xf>
    <xf numFmtId="164" fontId="4" fillId="0" borderId="14" xfId="42" applyNumberFormat="1" applyFont="1" applyBorder="1" applyAlignment="1">
      <alignment horizontal="center" vertical="center" textRotation="90" wrapText="1"/>
    </xf>
    <xf numFmtId="164" fontId="7" fillId="0" borderId="14" xfId="42" applyNumberFormat="1" applyFont="1" applyBorder="1" applyAlignment="1">
      <alignment horizontal="center" vertical="center" textRotation="90" wrapText="1"/>
    </xf>
    <xf numFmtId="164" fontId="4" fillId="0" borderId="14" xfId="42" applyNumberFormat="1" applyFont="1" applyFill="1" applyBorder="1" applyAlignment="1">
      <alignment horizontal="center" vertical="center" textRotation="90" wrapText="1"/>
    </xf>
    <xf numFmtId="0" fontId="4" fillId="0" borderId="14" xfId="42" applyNumberFormat="1" applyFont="1" applyBorder="1" applyAlignment="1">
      <alignment horizontal="center" vertical="center"/>
    </xf>
    <xf numFmtId="49" fontId="5" fillId="0" borderId="14" xfId="0" applyNumberFormat="1" applyFont="1" applyFill="1" applyBorder="1" applyAlignment="1">
      <alignment horizontal="center" vertical="center"/>
    </xf>
    <xf numFmtId="0" fontId="8" fillId="0" borderId="14" xfId="0" applyFont="1" applyFill="1" applyBorder="1" applyAlignment="1">
      <alignment horizontal="center" vertical="center" wrapText="1"/>
    </xf>
    <xf numFmtId="0" fontId="55" fillId="0" borderId="14" xfId="0" applyFont="1" applyFill="1" applyBorder="1" applyAlignment="1">
      <alignment horizontal="center" vertical="center" wrapText="1"/>
    </xf>
    <xf numFmtId="164" fontId="55" fillId="0" borderId="14" xfId="42" applyNumberFormat="1" applyFont="1" applyFill="1" applyBorder="1" applyAlignment="1">
      <alignment horizontal="center" vertical="center" wrapText="1"/>
    </xf>
    <xf numFmtId="164" fontId="4" fillId="0" borderId="14" xfId="42" applyNumberFormat="1" applyFont="1" applyFill="1" applyBorder="1" applyAlignment="1">
      <alignment horizontal="center" vertical="center" wrapText="1"/>
    </xf>
    <xf numFmtId="41" fontId="4" fillId="0" borderId="14" xfId="43" applyFont="1" applyBorder="1" applyAlignment="1">
      <alignment horizontal="center" vertical="center"/>
    </xf>
    <xf numFmtId="49" fontId="4" fillId="0" borderId="14" xfId="0" applyNumberFormat="1" applyFont="1" applyFill="1" applyBorder="1" applyAlignment="1">
      <alignment horizontal="center" vertical="center"/>
    </xf>
    <xf numFmtId="0" fontId="56" fillId="0" borderId="14" xfId="0" applyFont="1" applyBorder="1" applyAlignment="1">
      <alignment horizontal="center"/>
    </xf>
    <xf numFmtId="0" fontId="4" fillId="0" borderId="14" xfId="0" applyFont="1" applyBorder="1" applyAlignment="1">
      <alignment horizontal="center" vertical="center"/>
    </xf>
    <xf numFmtId="0" fontId="4" fillId="0" borderId="14" xfId="0" applyFont="1" applyFill="1" applyBorder="1" applyAlignment="1">
      <alignment horizontal="center" vertical="center"/>
    </xf>
    <xf numFmtId="0" fontId="5" fillId="0" borderId="14" xfId="0" applyFont="1" applyBorder="1" applyAlignment="1">
      <alignment horizontal="center" vertical="center" wrapText="1"/>
    </xf>
    <xf numFmtId="0" fontId="56" fillId="0" borderId="14" xfId="0" applyFont="1" applyFill="1" applyBorder="1" applyAlignment="1">
      <alignment horizontal="center"/>
    </xf>
    <xf numFmtId="0" fontId="4" fillId="0" borderId="14" xfId="42" applyNumberFormat="1" applyFont="1" applyFill="1" applyBorder="1" applyAlignment="1">
      <alignment horizontal="center" vertical="center"/>
    </xf>
    <xf numFmtId="0" fontId="5" fillId="0" borderId="14" xfId="0" applyFont="1" applyFill="1" applyBorder="1" applyAlignment="1">
      <alignment horizontal="center" vertical="center"/>
    </xf>
    <xf numFmtId="0" fontId="57" fillId="0" borderId="14" xfId="0" applyFont="1" applyFill="1" applyBorder="1" applyAlignment="1">
      <alignment horizontal="center" vertical="center"/>
    </xf>
    <xf numFmtId="0" fontId="5" fillId="0" borderId="14" xfId="42" applyNumberFormat="1" applyFont="1" applyFill="1" applyBorder="1" applyAlignment="1">
      <alignment horizontal="center" vertical="center"/>
    </xf>
    <xf numFmtId="0" fontId="8" fillId="0" borderId="14"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right" vertical="center" wrapText="1"/>
    </xf>
    <xf numFmtId="0" fontId="4" fillId="0" borderId="0" xfId="42" applyNumberFormat="1" applyFont="1" applyBorder="1" applyAlignment="1">
      <alignment vertical="center" wrapText="1"/>
    </xf>
    <xf numFmtId="164" fontId="5" fillId="0" borderId="19" xfId="42" applyNumberFormat="1" applyFont="1" applyBorder="1" applyAlignment="1">
      <alignment horizontal="right" vertical="center" wrapText="1"/>
    </xf>
    <xf numFmtId="164" fontId="4" fillId="0" borderId="14" xfId="42" applyNumberFormat="1" applyFont="1" applyBorder="1" applyAlignment="1">
      <alignment vertical="center" wrapText="1"/>
    </xf>
    <xf numFmtId="164" fontId="4" fillId="0" borderId="20" xfId="42" applyNumberFormat="1" applyFont="1" applyBorder="1" applyAlignment="1">
      <alignment horizontal="right" vertical="center" wrapText="1"/>
    </xf>
    <xf numFmtId="164" fontId="5" fillId="0" borderId="20" xfId="42" applyNumberFormat="1" applyFont="1" applyBorder="1" applyAlignment="1">
      <alignment horizontal="right" vertical="center" wrapText="1"/>
    </xf>
    <xf numFmtId="0" fontId="4" fillId="0" borderId="14" xfId="0" applyFont="1" applyFill="1" applyBorder="1" applyAlignment="1">
      <alignment horizontal="right" vertical="center" wrapText="1"/>
    </xf>
    <xf numFmtId="2" fontId="4" fillId="0" borderId="14" xfId="0" applyNumberFormat="1" applyFont="1" applyBorder="1" applyAlignment="1">
      <alignment horizontal="right"/>
    </xf>
    <xf numFmtId="164" fontId="4" fillId="0" borderId="14" xfId="42" applyNumberFormat="1" applyFont="1" applyBorder="1" applyAlignment="1">
      <alignment horizontal="right"/>
    </xf>
    <xf numFmtId="164" fontId="4" fillId="0" borderId="14" xfId="42" applyNumberFormat="1" applyFont="1" applyFill="1" applyBorder="1" applyAlignment="1">
      <alignment horizontal="right" wrapText="1"/>
    </xf>
    <xf numFmtId="2" fontId="4" fillId="0" borderId="14" xfId="0" applyNumberFormat="1" applyFont="1" applyFill="1" applyBorder="1" applyAlignment="1">
      <alignment horizontal="right"/>
    </xf>
    <xf numFmtId="164" fontId="4" fillId="0" borderId="14" xfId="42" applyNumberFormat="1" applyFont="1" applyBorder="1" applyAlignment="1">
      <alignment horizontal="center" vertical="center" wrapText="1"/>
    </xf>
    <xf numFmtId="0" fontId="0" fillId="0" borderId="0" xfId="0" applyNumberFormat="1" applyAlignment="1">
      <alignment vertical="center"/>
    </xf>
    <xf numFmtId="0" fontId="4" fillId="0" borderId="0" xfId="0" applyFont="1" applyFill="1" applyAlignment="1">
      <alignment horizontal="right" vertical="center"/>
    </xf>
    <xf numFmtId="0" fontId="4" fillId="0" borderId="0" xfId="0" applyFont="1" applyAlignment="1">
      <alignment horizontal="right" vertical="center"/>
    </xf>
    <xf numFmtId="49" fontId="4" fillId="0" borderId="0" xfId="0" applyNumberFormat="1" applyFont="1" applyAlignment="1">
      <alignment horizontal="right" vertical="center" wrapText="1"/>
    </xf>
    <xf numFmtId="0" fontId="5" fillId="0" borderId="14" xfId="42" applyNumberFormat="1" applyFont="1" applyBorder="1" applyAlignment="1">
      <alignment horizontal="center" vertical="center" wrapText="1"/>
    </xf>
    <xf numFmtId="0" fontId="55" fillId="0" borderId="14" xfId="0" applyFont="1" applyBorder="1" applyAlignment="1">
      <alignment horizontal="center" vertical="center" wrapText="1"/>
    </xf>
    <xf numFmtId="164" fontId="55" fillId="0" borderId="14" xfId="42" applyNumberFormat="1" applyFont="1" applyBorder="1" applyAlignment="1">
      <alignment horizontal="center" vertical="center" wrapText="1"/>
    </xf>
    <xf numFmtId="2" fontId="4" fillId="0" borderId="14" xfId="0" applyNumberFormat="1" applyFont="1" applyBorder="1" applyAlignment="1">
      <alignment/>
    </xf>
    <xf numFmtId="2" fontId="4" fillId="0" borderId="14" xfId="0" applyNumberFormat="1" applyFont="1" applyFill="1" applyBorder="1" applyAlignment="1">
      <alignment/>
    </xf>
    <xf numFmtId="164" fontId="4" fillId="0" borderId="14" xfId="42" applyNumberFormat="1" applyFont="1" applyBorder="1" applyAlignment="1">
      <alignment horizontal="right" vertical="center"/>
    </xf>
    <xf numFmtId="164" fontId="4" fillId="0" borderId="14" xfId="42" applyNumberFormat="1" applyFont="1" applyBorder="1" applyAlignment="1">
      <alignment vertical="center"/>
    </xf>
    <xf numFmtId="164" fontId="4" fillId="0" borderId="14" xfId="42" applyNumberFormat="1" applyFont="1" applyFill="1" applyBorder="1" applyAlignment="1">
      <alignment vertical="center"/>
    </xf>
    <xf numFmtId="164" fontId="4" fillId="0" borderId="14" xfId="42" applyNumberFormat="1" applyFont="1" applyBorder="1" applyAlignment="1">
      <alignment horizontal="right" wrapText="1"/>
    </xf>
    <xf numFmtId="164" fontId="4" fillId="0" borderId="14" xfId="42" applyNumberFormat="1" applyFont="1" applyFill="1" applyBorder="1" applyAlignment="1">
      <alignment vertical="center" wrapText="1"/>
    </xf>
    <xf numFmtId="0" fontId="4" fillId="0" borderId="14" xfId="42" applyNumberFormat="1" applyFont="1" applyBorder="1" applyAlignment="1">
      <alignment vertical="center" wrapText="1"/>
    </xf>
    <xf numFmtId="0" fontId="6" fillId="0" borderId="0" xfId="0" applyNumberFormat="1" applyFont="1" applyAlignment="1">
      <alignment horizontal="justify" vertical="center"/>
    </xf>
    <xf numFmtId="164" fontId="55" fillId="0" borderId="14" xfId="42" applyNumberFormat="1" applyFont="1" applyFill="1" applyBorder="1" applyAlignment="1">
      <alignment horizontal="right" wrapText="1"/>
    </xf>
    <xf numFmtId="0" fontId="8" fillId="0" borderId="14" xfId="0" applyFont="1" applyBorder="1" applyAlignment="1">
      <alignment horizontal="center" vertical="center"/>
    </xf>
    <xf numFmtId="0" fontId="55" fillId="0" borderId="14" xfId="0" applyFont="1" applyFill="1" applyBorder="1" applyAlignment="1">
      <alignment horizontal="center" vertical="center"/>
    </xf>
    <xf numFmtId="164" fontId="55" fillId="0" borderId="14" xfId="42" applyNumberFormat="1" applyFont="1" applyFill="1" applyBorder="1" applyAlignment="1">
      <alignment horizontal="right" vertical="center" wrapText="1"/>
    </xf>
    <xf numFmtId="0" fontId="5" fillId="0" borderId="14" xfId="0" applyFont="1" applyBorder="1" applyAlignment="1">
      <alignment horizontal="center" vertical="center"/>
    </xf>
    <xf numFmtId="164" fontId="55" fillId="0" borderId="14" xfId="42" applyNumberFormat="1" applyFont="1" applyBorder="1" applyAlignment="1">
      <alignment horizontal="right" vertical="center" wrapText="1"/>
    </xf>
    <xf numFmtId="0" fontId="4" fillId="0" borderId="14" xfId="0" applyFont="1" applyFill="1" applyBorder="1" applyAlignment="1">
      <alignment horizontal="center" vertical="center" wrapText="1"/>
    </xf>
    <xf numFmtId="164" fontId="4" fillId="0" borderId="14" xfId="42" applyNumberFormat="1" applyFont="1" applyFill="1" applyBorder="1" applyAlignment="1">
      <alignment horizontal="right"/>
    </xf>
    <xf numFmtId="165" fontId="4" fillId="0" borderId="14" xfId="42" applyNumberFormat="1" applyFont="1" applyFill="1" applyBorder="1" applyAlignment="1">
      <alignment horizontal="right"/>
    </xf>
    <xf numFmtId="0" fontId="4" fillId="0" borderId="14" xfId="0" applyFont="1" applyFill="1" applyBorder="1" applyAlignment="1">
      <alignment horizontal="right" vertical="top" wrapText="1"/>
    </xf>
    <xf numFmtId="0" fontId="4" fillId="0" borderId="14" xfId="0" applyFont="1" applyFill="1" applyBorder="1" applyAlignment="1">
      <alignment horizontal="center" vertical="top" wrapText="1"/>
    </xf>
    <xf numFmtId="0" fontId="5" fillId="0" borderId="14" xfId="42" applyNumberFormat="1" applyFont="1" applyBorder="1" applyAlignment="1">
      <alignment horizontal="center" vertical="center"/>
    </xf>
    <xf numFmtId="0" fontId="5" fillId="0" borderId="14" xfId="0" applyFont="1" applyFill="1" applyBorder="1" applyAlignment="1">
      <alignment horizontal="center" vertical="center" wrapText="1"/>
    </xf>
    <xf numFmtId="0" fontId="4" fillId="0" borderId="14" xfId="0" applyFont="1" applyBorder="1" applyAlignment="1">
      <alignment/>
    </xf>
    <xf numFmtId="0" fontId="55" fillId="0" borderId="14" xfId="0" applyFont="1" applyBorder="1" applyAlignment="1">
      <alignment/>
    </xf>
    <xf numFmtId="0" fontId="56" fillId="0" borderId="14" xfId="0" applyFont="1" applyBorder="1" applyAlignment="1">
      <alignment/>
    </xf>
    <xf numFmtId="0" fontId="4" fillId="0" borderId="14" xfId="0" applyFont="1" applyFill="1" applyBorder="1" applyAlignment="1">
      <alignment/>
    </xf>
    <xf numFmtId="164" fontId="4" fillId="0" borderId="14" xfId="42" applyNumberFormat="1" applyFont="1" applyBorder="1" applyAlignment="1">
      <alignment/>
    </xf>
    <xf numFmtId="164" fontId="4" fillId="0" borderId="17" xfId="42" applyNumberFormat="1" applyFont="1" applyFill="1" applyBorder="1" applyAlignment="1">
      <alignment horizontal="right"/>
    </xf>
    <xf numFmtId="164" fontId="4" fillId="0" borderId="17" xfId="42" applyNumberFormat="1" applyFont="1" applyFill="1" applyBorder="1" applyAlignment="1">
      <alignment horizontal="right" wrapText="1"/>
    </xf>
    <xf numFmtId="2" fontId="4" fillId="0" borderId="14" xfId="42" applyNumberFormat="1" applyFont="1" applyBorder="1" applyAlignment="1">
      <alignment horizontal="right"/>
    </xf>
    <xf numFmtId="2" fontId="4" fillId="0" borderId="14" xfId="42" applyNumberFormat="1" applyFont="1" applyFill="1" applyBorder="1" applyAlignment="1">
      <alignment horizontal="right" wrapText="1"/>
    </xf>
    <xf numFmtId="2" fontId="4" fillId="0" borderId="14" xfId="0" applyNumberFormat="1" applyFont="1" applyBorder="1" applyAlignment="1">
      <alignment/>
    </xf>
    <xf numFmtId="2" fontId="55" fillId="0" borderId="14" xfId="0" applyNumberFormat="1" applyFont="1" applyBorder="1" applyAlignment="1">
      <alignment/>
    </xf>
    <xf numFmtId="164" fontId="4" fillId="0" borderId="14" xfId="42" applyNumberFormat="1" applyFont="1" applyBorder="1" applyAlignment="1">
      <alignment horizontal="center" vertical="center" textRotation="90" wrapText="1"/>
    </xf>
    <xf numFmtId="0" fontId="4" fillId="0" borderId="14" xfId="42" applyNumberFormat="1" applyFont="1" applyFill="1" applyBorder="1" applyAlignment="1">
      <alignment horizontal="right" wrapText="1"/>
    </xf>
    <xf numFmtId="0" fontId="4" fillId="5" borderId="14" xfId="0" applyFont="1" applyFill="1" applyBorder="1" applyAlignment="1">
      <alignment horizontal="left" vertical="center" wrapText="1"/>
    </xf>
    <xf numFmtId="0" fontId="4" fillId="5" borderId="14" xfId="0" applyFont="1" applyFill="1" applyBorder="1" applyAlignment="1">
      <alignment vertical="center"/>
    </xf>
    <xf numFmtId="0" fontId="4" fillId="5" borderId="14" xfId="0" applyFont="1" applyFill="1" applyBorder="1" applyAlignment="1">
      <alignment vertical="center" wrapText="1"/>
    </xf>
    <xf numFmtId="0" fontId="4" fillId="5" borderId="14" xfId="0" applyNumberFormat="1" applyFont="1" applyFill="1" applyBorder="1" applyAlignment="1" applyProtection="1">
      <alignment horizontal="left" vertical="center" wrapText="1"/>
      <protection/>
    </xf>
    <xf numFmtId="0" fontId="56" fillId="5" borderId="14" xfId="0" applyFont="1" applyFill="1" applyBorder="1" applyAlignment="1">
      <alignment/>
    </xf>
    <xf numFmtId="0" fontId="56" fillId="5" borderId="14" xfId="0" applyFont="1" applyFill="1" applyBorder="1" applyAlignment="1">
      <alignment wrapText="1"/>
    </xf>
    <xf numFmtId="164" fontId="4" fillId="0" borderId="14" xfId="42" applyNumberFormat="1" applyFont="1" applyBorder="1" applyAlignment="1">
      <alignment horizontal="right" vertical="center" wrapText="1"/>
    </xf>
    <xf numFmtId="164" fontId="55" fillId="0" borderId="14" xfId="42" applyNumberFormat="1" applyFont="1" applyFill="1" applyBorder="1" applyAlignment="1">
      <alignment horizontal="right"/>
    </xf>
    <xf numFmtId="0" fontId="7" fillId="0" borderId="14" xfId="0" applyFont="1" applyBorder="1" applyAlignment="1">
      <alignment horizontal="center" vertical="center" wrapText="1"/>
    </xf>
    <xf numFmtId="164" fontId="8" fillId="33" borderId="14" xfId="42" applyNumberFormat="1" applyFont="1" applyFill="1" applyBorder="1" applyAlignment="1">
      <alignment horizontal="center" vertical="center" wrapText="1"/>
    </xf>
    <xf numFmtId="164" fontId="4" fillId="0" borderId="14" xfId="42" applyNumberFormat="1" applyFont="1" applyBorder="1" applyAlignment="1">
      <alignment horizontal="right" textRotation="90"/>
    </xf>
    <xf numFmtId="164" fontId="4" fillId="0" borderId="14" xfId="42" applyNumberFormat="1" applyFont="1" applyBorder="1" applyAlignment="1">
      <alignment horizontal="right" textRotation="90" wrapText="1"/>
    </xf>
    <xf numFmtId="164" fontId="4" fillId="0" borderId="14" xfId="42" applyNumberFormat="1" applyFont="1" applyFill="1" applyBorder="1" applyAlignment="1">
      <alignment horizontal="right" textRotation="90" wrapText="1"/>
    </xf>
    <xf numFmtId="164" fontId="4" fillId="5" borderId="14" xfId="42" applyNumberFormat="1" applyFont="1" applyFill="1" applyBorder="1" applyAlignment="1">
      <alignment horizontal="left" vertical="center" wrapText="1"/>
    </xf>
    <xf numFmtId="164" fontId="4" fillId="0" borderId="14" xfId="0" applyNumberFormat="1" applyFont="1" applyFill="1" applyBorder="1" applyAlignment="1">
      <alignment horizontal="right" wrapText="1"/>
    </xf>
    <xf numFmtId="0" fontId="4" fillId="5" borderId="21" xfId="0" applyFont="1" applyFill="1" applyBorder="1" applyAlignment="1">
      <alignment/>
    </xf>
    <xf numFmtId="0" fontId="3" fillId="0" borderId="0" xfId="0" applyFont="1" applyFill="1" applyAlignment="1">
      <alignment horizontal="left" vertical="center"/>
    </xf>
    <xf numFmtId="2" fontId="11" fillId="0" borderId="21" xfId="0" applyNumberFormat="1" applyFont="1" applyBorder="1" applyAlignment="1">
      <alignment horizontal="right" wrapText="1"/>
    </xf>
    <xf numFmtId="164" fontId="4" fillId="0" borderId="14" xfId="42" applyNumberFormat="1" applyFont="1" applyFill="1" applyBorder="1" applyAlignment="1">
      <alignment wrapText="1"/>
    </xf>
    <xf numFmtId="2" fontId="4" fillId="0" borderId="14" xfId="0" applyNumberFormat="1" applyFont="1" applyFill="1" applyBorder="1" applyAlignment="1">
      <alignment/>
    </xf>
    <xf numFmtId="164" fontId="4" fillId="0" borderId="14" xfId="42" applyNumberFormat="1" applyFont="1" applyBorder="1" applyAlignment="1">
      <alignment wrapText="1"/>
    </xf>
    <xf numFmtId="164" fontId="4" fillId="0" borderId="14" xfId="42" applyNumberFormat="1" applyFont="1" applyFill="1" applyBorder="1" applyAlignment="1">
      <alignment/>
    </xf>
    <xf numFmtId="166" fontId="4" fillId="0" borderId="18" xfId="0" applyNumberFormat="1" applyFont="1" applyBorder="1" applyAlignment="1">
      <alignment/>
    </xf>
    <xf numFmtId="2" fontId="4" fillId="0" borderId="18" xfId="0" applyNumberFormat="1" applyFont="1" applyBorder="1" applyAlignment="1">
      <alignment/>
    </xf>
    <xf numFmtId="2" fontId="0" fillId="0" borderId="0" xfId="0" applyNumberFormat="1" applyAlignment="1">
      <alignment/>
    </xf>
    <xf numFmtId="0" fontId="52" fillId="0" borderId="0" xfId="0" applyFont="1" applyAlignment="1">
      <alignment/>
    </xf>
    <xf numFmtId="164" fontId="55" fillId="0" borderId="14" xfId="42" applyNumberFormat="1" applyFont="1" applyFill="1" applyBorder="1" applyAlignment="1">
      <alignment vertical="center"/>
    </xf>
    <xf numFmtId="43" fontId="0" fillId="0" borderId="0" xfId="0" applyNumberFormat="1" applyAlignment="1">
      <alignment/>
    </xf>
    <xf numFmtId="164" fontId="56" fillId="0" borderId="14" xfId="42" applyNumberFormat="1" applyFont="1" applyFill="1" applyBorder="1" applyAlignment="1">
      <alignment vertical="center"/>
    </xf>
    <xf numFmtId="164" fontId="56" fillId="0" borderId="14" xfId="42" applyNumberFormat="1" applyFont="1" applyFill="1" applyBorder="1" applyAlignment="1">
      <alignment horizontal="right"/>
    </xf>
    <xf numFmtId="0" fontId="56" fillId="0" borderId="0" xfId="0" applyFont="1" applyAlignment="1">
      <alignment/>
    </xf>
    <xf numFmtId="43" fontId="56" fillId="0" borderId="14" xfId="42" applyFont="1" applyFill="1" applyBorder="1" applyAlignment="1">
      <alignment horizontal="right"/>
    </xf>
    <xf numFmtId="167" fontId="55" fillId="0" borderId="14" xfId="42" applyNumberFormat="1" applyFont="1" applyFill="1" applyBorder="1" applyAlignment="1">
      <alignment horizontal="right"/>
    </xf>
    <xf numFmtId="164" fontId="56" fillId="0" borderId="14" xfId="42" applyNumberFormat="1" applyFont="1" applyFill="1" applyBorder="1" applyAlignment="1">
      <alignment horizontal="right" wrapText="1"/>
    </xf>
    <xf numFmtId="2" fontId="54" fillId="0" borderId="13" xfId="0" applyNumberFormat="1" applyFont="1" applyBorder="1" applyAlignment="1">
      <alignment/>
    </xf>
    <xf numFmtId="49" fontId="3" fillId="0" borderId="0" xfId="0" applyNumberFormat="1" applyFont="1" applyAlignment="1">
      <alignment horizontal="right" vertical="center" wrapText="1"/>
    </xf>
    <xf numFmtId="0" fontId="3" fillId="0" borderId="0" xfId="0" applyFont="1" applyBorder="1" applyAlignment="1">
      <alignment vertical="center" wrapText="1"/>
    </xf>
    <xf numFmtId="0" fontId="4" fillId="0" borderId="0" xfId="42" applyNumberFormat="1" applyFont="1" applyBorder="1" applyAlignment="1">
      <alignment horizontal="center" vertical="center"/>
    </xf>
    <xf numFmtId="0" fontId="4" fillId="5" borderId="14" xfId="0" applyFont="1" applyFill="1" applyBorder="1" applyAlignment="1">
      <alignment horizontal="left" vertical="top" wrapText="1"/>
    </xf>
    <xf numFmtId="164" fontId="4" fillId="0" borderId="19" xfId="42" applyNumberFormat="1" applyFont="1" applyBorder="1" applyAlignment="1">
      <alignment horizontal="right" vertical="center" wrapText="1"/>
    </xf>
    <xf numFmtId="164" fontId="5" fillId="0" borderId="14" xfId="42" applyNumberFormat="1" applyFont="1" applyBorder="1" applyAlignment="1">
      <alignment horizontal="right" vertical="center" wrapText="1"/>
    </xf>
    <xf numFmtId="0" fontId="58" fillId="0" borderId="10" xfId="0" applyFont="1" applyBorder="1" applyAlignment="1">
      <alignment horizontal="center" vertical="center"/>
    </xf>
    <xf numFmtId="2" fontId="4" fillId="0" borderId="21" xfId="0" applyNumberFormat="1" applyFont="1" applyBorder="1" applyAlignment="1">
      <alignment horizontal="right" vertical="top" wrapText="1"/>
    </xf>
    <xf numFmtId="0" fontId="4" fillId="0" borderId="0" xfId="0" applyFont="1" applyBorder="1" applyAlignment="1">
      <alignment horizontal="left" vertical="center" wrapText="1"/>
    </xf>
    <xf numFmtId="164" fontId="4" fillId="0" borderId="0" xfId="42" applyNumberFormat="1" applyFont="1" applyAlignment="1">
      <alignment horizontal="left" vertical="center"/>
    </xf>
    <xf numFmtId="0" fontId="4" fillId="0" borderId="14" xfId="42" applyNumberFormat="1" applyFont="1" applyBorder="1" applyAlignment="1">
      <alignment horizontal="center" vertical="center" textRotation="90"/>
    </xf>
    <xf numFmtId="164" fontId="4" fillId="0" borderId="14" xfId="42" applyNumberFormat="1" applyFont="1" applyBorder="1" applyAlignment="1">
      <alignment horizontal="center" vertical="center" textRotation="90" wrapText="1"/>
    </xf>
    <xf numFmtId="164" fontId="4" fillId="0" borderId="14" xfId="42" applyNumberFormat="1" applyFont="1" applyBorder="1" applyAlignment="1">
      <alignment horizontal="center" vertical="center" textRotation="90"/>
    </xf>
    <xf numFmtId="0" fontId="4" fillId="0" borderId="21" xfId="0" applyFont="1" applyBorder="1" applyAlignment="1">
      <alignment horizontal="right" wrapText="1"/>
    </xf>
    <xf numFmtId="0" fontId="4" fillId="0" borderId="14" xfId="42" applyNumberFormat="1" applyFont="1" applyBorder="1" applyAlignment="1">
      <alignment/>
    </xf>
    <xf numFmtId="0" fontId="4" fillId="0" borderId="14" xfId="0" applyNumberFormat="1" applyFont="1" applyBorder="1" applyAlignment="1">
      <alignment/>
    </xf>
    <xf numFmtId="0" fontId="4" fillId="0" borderId="14" xfId="42" applyNumberFormat="1" applyFont="1" applyFill="1" applyBorder="1" applyAlignment="1">
      <alignment wrapText="1"/>
    </xf>
    <xf numFmtId="0" fontId="4" fillId="0" borderId="14" xfId="0" applyNumberFormat="1" applyFont="1" applyFill="1" applyBorder="1" applyAlignment="1">
      <alignment/>
    </xf>
    <xf numFmtId="164" fontId="55" fillId="0" borderId="14" xfId="42" applyNumberFormat="1" applyFont="1" applyBorder="1" applyAlignment="1">
      <alignment horizontal="right" wrapText="1"/>
    </xf>
    <xf numFmtId="0" fontId="4" fillId="0" borderId="14" xfId="42" applyNumberFormat="1" applyFont="1" applyFill="1" applyBorder="1" applyAlignment="1">
      <alignment/>
    </xf>
    <xf numFmtId="0" fontId="4" fillId="0" borderId="17" xfId="42" applyNumberFormat="1" applyFont="1" applyFill="1" applyBorder="1" applyAlignment="1">
      <alignment/>
    </xf>
    <xf numFmtId="0" fontId="4" fillId="0" borderId="17" xfId="42" applyNumberFormat="1" applyFont="1" applyFill="1" applyBorder="1" applyAlignment="1">
      <alignment wrapText="1"/>
    </xf>
    <xf numFmtId="0" fontId="4" fillId="0" borderId="14" xfId="42" applyNumberFormat="1" applyFont="1" applyBorder="1" applyAlignment="1">
      <alignment textRotation="90" wrapText="1"/>
    </xf>
    <xf numFmtId="0" fontId="4" fillId="0" borderId="14" xfId="42" applyNumberFormat="1" applyFont="1" applyFill="1" applyBorder="1" applyAlignment="1">
      <alignment textRotation="90" wrapText="1"/>
    </xf>
    <xf numFmtId="0" fontId="57" fillId="0" borderId="14" xfId="0" applyFont="1" applyFill="1" applyBorder="1" applyAlignment="1">
      <alignment horizontal="right"/>
    </xf>
    <xf numFmtId="2" fontId="4" fillId="0" borderId="21" xfId="0" applyNumberFormat="1" applyFont="1" applyBorder="1" applyAlignment="1">
      <alignment horizontal="right" wrapText="1"/>
    </xf>
    <xf numFmtId="0" fontId="4" fillId="0" borderId="14" xfId="42" applyNumberFormat="1" applyFont="1" applyBorder="1" applyAlignment="1">
      <alignment wrapText="1"/>
    </xf>
    <xf numFmtId="0" fontId="4" fillId="0" borderId="17" xfId="42" applyNumberFormat="1" applyFont="1" applyBorder="1" applyAlignment="1">
      <alignment wrapText="1"/>
    </xf>
    <xf numFmtId="0" fontId="4" fillId="0" borderId="14" xfId="42" applyNumberFormat="1" applyFont="1" applyFill="1" applyBorder="1" applyAlignment="1">
      <alignment vertical="center" wrapText="1"/>
    </xf>
    <xf numFmtId="0" fontId="5" fillId="0" borderId="14" xfId="42" applyNumberFormat="1" applyFont="1" applyBorder="1" applyAlignment="1">
      <alignment vertical="center" wrapText="1"/>
    </xf>
    <xf numFmtId="0" fontId="5" fillId="0" borderId="14" xfId="42" applyNumberFormat="1" applyFont="1" applyBorder="1" applyAlignment="1">
      <alignment vertical="center"/>
    </xf>
    <xf numFmtId="0" fontId="5" fillId="0" borderId="17" xfId="42"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42" applyNumberFormat="1" applyFont="1" applyBorder="1" applyAlignment="1">
      <alignment horizontal="center" vertical="center" wrapText="1"/>
    </xf>
    <xf numFmtId="0" fontId="5" fillId="0" borderId="18" xfId="0" applyFont="1" applyBorder="1" applyAlignment="1">
      <alignment horizontal="center" vertical="center" wrapText="1"/>
    </xf>
    <xf numFmtId="2" fontId="4" fillId="0" borderId="14" xfId="42" applyNumberFormat="1" applyFont="1" applyFill="1" applyBorder="1" applyAlignment="1">
      <alignment horizontal="center" vertical="center" wrapText="1"/>
    </xf>
    <xf numFmtId="0" fontId="4" fillId="0" borderId="17" xfId="42" applyNumberFormat="1" applyFont="1" applyFill="1" applyBorder="1" applyAlignment="1">
      <alignment vertical="center" wrapText="1"/>
    </xf>
    <xf numFmtId="0" fontId="55" fillId="0" borderId="14" xfId="42" applyNumberFormat="1" applyFont="1" applyFill="1" applyBorder="1" applyAlignment="1">
      <alignment vertical="center" wrapText="1"/>
    </xf>
    <xf numFmtId="2" fontId="55" fillId="0" borderId="14" xfId="42" applyNumberFormat="1" applyFont="1" applyFill="1" applyBorder="1" applyAlignment="1">
      <alignment horizontal="center" vertical="center" wrapText="1"/>
    </xf>
    <xf numFmtId="0" fontId="4" fillId="0" borderId="14" xfId="42" applyNumberFormat="1" applyFont="1" applyFill="1" applyBorder="1" applyAlignment="1">
      <alignment vertical="center"/>
    </xf>
    <xf numFmtId="0" fontId="55" fillId="0" borderId="14" xfId="0" applyNumberFormat="1" applyFont="1" applyFill="1" applyBorder="1" applyAlignment="1">
      <alignment vertical="center" wrapText="1"/>
    </xf>
    <xf numFmtId="0" fontId="59" fillId="0" borderId="14" xfId="0" applyNumberFormat="1" applyFont="1" applyFill="1" applyBorder="1" applyAlignment="1">
      <alignment vertical="center" wrapText="1"/>
    </xf>
    <xf numFmtId="0" fontId="20" fillId="0" borderId="14" xfId="42" applyNumberFormat="1" applyFont="1" applyFill="1" applyBorder="1" applyAlignment="1">
      <alignment vertical="center" wrapText="1"/>
    </xf>
    <xf numFmtId="43" fontId="0" fillId="0" borderId="0" xfId="0" applyNumberFormat="1" applyAlignment="1">
      <alignment vertical="center"/>
    </xf>
    <xf numFmtId="164" fontId="0" fillId="0" borderId="0" xfId="0" applyNumberFormat="1" applyAlignment="1">
      <alignment vertical="center"/>
    </xf>
    <xf numFmtId="0" fontId="4" fillId="0" borderId="22" xfId="0" applyFont="1" applyBorder="1" applyAlignment="1">
      <alignment horizontal="right" vertical="center"/>
    </xf>
    <xf numFmtId="0" fontId="5" fillId="0" borderId="14" xfId="42" applyNumberFormat="1" applyFont="1" applyBorder="1" applyAlignment="1">
      <alignment horizontal="right" vertical="center" wrapText="1"/>
    </xf>
    <xf numFmtId="0" fontId="4" fillId="0" borderId="14" xfId="42" applyNumberFormat="1" applyFont="1" applyBorder="1" applyAlignment="1">
      <alignment horizontal="right" vertical="center" wrapText="1"/>
    </xf>
    <xf numFmtId="0" fontId="5" fillId="0" borderId="14" xfId="42" applyNumberFormat="1" applyFont="1" applyBorder="1" applyAlignment="1">
      <alignment horizontal="right" vertical="center"/>
    </xf>
    <xf numFmtId="0" fontId="2" fillId="0" borderId="14" xfId="0" applyNumberFormat="1" applyFont="1" applyFill="1" applyBorder="1" applyAlignment="1">
      <alignment horizontal="right" vertical="center" wrapText="1"/>
    </xf>
    <xf numFmtId="0" fontId="3" fillId="0" borderId="14" xfId="0" applyNumberFormat="1" applyFont="1" applyBorder="1" applyAlignment="1">
      <alignment horizontal="right" vertical="center" wrapText="1"/>
    </xf>
    <xf numFmtId="0" fontId="0" fillId="0" borderId="14" xfId="0" applyNumberFormat="1" applyBorder="1" applyAlignment="1">
      <alignment horizontal="right"/>
    </xf>
    <xf numFmtId="0" fontId="3" fillId="0" borderId="14" xfId="42" applyNumberFormat="1" applyFont="1" applyBorder="1" applyAlignment="1">
      <alignment horizontal="right" vertical="center" wrapText="1"/>
    </xf>
    <xf numFmtId="0" fontId="2" fillId="0" borderId="14" xfId="42" applyNumberFormat="1" applyFont="1" applyFill="1" applyBorder="1" applyAlignment="1">
      <alignment horizontal="right" vertical="center" wrapText="1"/>
    </xf>
    <xf numFmtId="2" fontId="5" fillId="0" borderId="14" xfId="42" applyNumberFormat="1" applyFont="1" applyBorder="1" applyAlignment="1">
      <alignment vertical="center" wrapText="1"/>
    </xf>
    <xf numFmtId="2" fontId="5" fillId="0" borderId="14" xfId="42" applyNumberFormat="1" applyFont="1" applyBorder="1" applyAlignment="1">
      <alignment vertical="center"/>
    </xf>
    <xf numFmtId="0" fontId="60" fillId="0" borderId="0" xfId="0" applyFont="1" applyAlignment="1">
      <alignment horizontal="right" vertical="top"/>
    </xf>
    <xf numFmtId="0" fontId="3" fillId="0" borderId="0" xfId="0" applyFont="1" applyBorder="1" applyAlignment="1">
      <alignment horizontal="right" vertical="center" wrapText="1"/>
    </xf>
    <xf numFmtId="0" fontId="3" fillId="0" borderId="15" xfId="0" applyFont="1" applyBorder="1" applyAlignment="1">
      <alignment horizontal="center" vertical="center" wrapText="1"/>
    </xf>
    <xf numFmtId="2" fontId="5" fillId="0" borderId="14" xfId="42" applyNumberFormat="1" applyFont="1" applyBorder="1" applyAlignment="1">
      <alignment horizontal="right" vertical="center" wrapText="1"/>
    </xf>
    <xf numFmtId="2" fontId="5" fillId="0" borderId="14" xfId="42"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2" fillId="0" borderId="0" xfId="0" applyFont="1" applyAlignment="1">
      <alignment horizontal="center" vertical="center"/>
    </xf>
    <xf numFmtId="0" fontId="3" fillId="0" borderId="0" xfId="0" applyFont="1" applyAlignment="1">
      <alignment horizontal="righ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53" fillId="0" borderId="0" xfId="0" applyFont="1" applyAlignment="1">
      <alignment horizontal="left"/>
    </xf>
    <xf numFmtId="0" fontId="53" fillId="0" borderId="0" xfId="0" applyFont="1" applyAlignment="1">
      <alignment horizontal="center" wrapText="1"/>
    </xf>
    <xf numFmtId="0" fontId="2" fillId="0" borderId="26" xfId="0" applyFont="1" applyBorder="1" applyAlignment="1">
      <alignment horizontal="justify" vertical="justify" wrapText="1"/>
    </xf>
    <xf numFmtId="0" fontId="2" fillId="0" borderId="27" xfId="0" applyFont="1" applyBorder="1" applyAlignment="1">
      <alignment horizontal="justify" vertical="justify" wrapText="1"/>
    </xf>
    <xf numFmtId="0" fontId="2" fillId="0" borderId="28" xfId="0" applyFont="1" applyBorder="1" applyAlignment="1">
      <alignment horizontal="justify" vertical="justify" wrapText="1"/>
    </xf>
    <xf numFmtId="0" fontId="3" fillId="0" borderId="0" xfId="0" applyFont="1" applyAlignment="1">
      <alignment horizontal="right" vertical="center"/>
    </xf>
    <xf numFmtId="0" fontId="53" fillId="0" borderId="0" xfId="0" applyFont="1" applyAlignment="1">
      <alignment horizontal="center"/>
    </xf>
    <xf numFmtId="0" fontId="54" fillId="0" borderId="0" xfId="0" applyFont="1" applyAlignment="1">
      <alignment horizont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lef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0" xfId="0" applyFont="1" applyBorder="1" applyAlignment="1">
      <alignment horizontal="right" vertical="center" wrapText="1"/>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4" fillId="0" borderId="33" xfId="0" applyFont="1" applyBorder="1" applyAlignment="1">
      <alignment horizontal="center" vertical="center"/>
    </xf>
    <xf numFmtId="0" fontId="3" fillId="0" borderId="1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53" fillId="0" borderId="0" xfId="0" applyFont="1" applyAlignment="1">
      <alignment horizontal="left" wrapText="1"/>
    </xf>
    <xf numFmtId="0" fontId="2" fillId="0" borderId="0" xfId="0" applyFont="1" applyAlignment="1">
      <alignment horizontal="left" vertical="center"/>
    </xf>
    <xf numFmtId="0" fontId="3" fillId="0" borderId="0" xfId="0" applyFont="1" applyAlignment="1">
      <alignment horizontal="right" vertical="top" wrapText="1"/>
    </xf>
    <xf numFmtId="0" fontId="3" fillId="0" borderId="0" xfId="0" applyFont="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Border="1" applyAlignment="1">
      <alignment horizontal="left" vertical="center" wrapText="1"/>
    </xf>
    <xf numFmtId="164" fontId="4" fillId="0" borderId="0" xfId="42" applyNumberFormat="1" applyFont="1" applyAlignment="1">
      <alignment horizontal="left" vertical="center"/>
    </xf>
    <xf numFmtId="0" fontId="4" fillId="0" borderId="14" xfId="42" applyNumberFormat="1" applyFont="1" applyBorder="1" applyAlignment="1">
      <alignment horizontal="center" vertical="center" textRotation="90"/>
    </xf>
    <xf numFmtId="0" fontId="4" fillId="0" borderId="17" xfId="42" applyNumberFormat="1" applyFont="1" applyBorder="1" applyAlignment="1">
      <alignment horizontal="center" vertical="center" textRotation="90"/>
    </xf>
    <xf numFmtId="0" fontId="4" fillId="0" borderId="18" xfId="42" applyNumberFormat="1" applyFont="1" applyBorder="1" applyAlignment="1">
      <alignment horizontal="center" vertical="center" textRotation="90"/>
    </xf>
    <xf numFmtId="164" fontId="4" fillId="33" borderId="14" xfId="42" applyNumberFormat="1" applyFont="1" applyFill="1" applyBorder="1" applyAlignment="1">
      <alignment horizontal="center" vertical="center" wrapText="1"/>
    </xf>
    <xf numFmtId="164" fontId="4" fillId="0" borderId="14" xfId="42" applyNumberFormat="1" applyFont="1" applyBorder="1" applyAlignment="1">
      <alignment horizontal="center" vertical="center" textRotation="90" wrapText="1"/>
    </xf>
    <xf numFmtId="164" fontId="4" fillId="0" borderId="14" xfId="42" applyNumberFormat="1" applyFont="1" applyBorder="1" applyAlignment="1">
      <alignment horizontal="center" vertical="center" textRotation="90"/>
    </xf>
    <xf numFmtId="164" fontId="4" fillId="0" borderId="22" xfId="42" applyNumberFormat="1" applyFont="1" applyBorder="1" applyAlignment="1">
      <alignment horizontal="center" vertical="center"/>
    </xf>
    <xf numFmtId="164" fontId="4" fillId="0" borderId="41" xfId="42" applyNumberFormat="1" applyFont="1" applyBorder="1" applyAlignment="1">
      <alignment horizontal="center" vertical="center"/>
    </xf>
    <xf numFmtId="164" fontId="4" fillId="0" borderId="16" xfId="42" applyNumberFormat="1"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NumberFormat="1"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28"/>
  <sheetViews>
    <sheetView zoomScalePageLayoutView="0" workbookViewId="0" topLeftCell="A1">
      <selection activeCell="D15" sqref="D15:H15"/>
    </sheetView>
  </sheetViews>
  <sheetFormatPr defaultColWidth="9.140625" defaultRowHeight="15"/>
  <cols>
    <col min="4" max="5" width="12.7109375" style="0" customWidth="1"/>
    <col min="6" max="6" width="15.7109375" style="0" customWidth="1"/>
    <col min="7" max="7" width="12.7109375" style="0" customWidth="1"/>
    <col min="8" max="8" width="24.8515625" style="0" customWidth="1"/>
  </cols>
  <sheetData>
    <row r="2" spans="6:8" ht="15">
      <c r="F2" s="1"/>
      <c r="G2" s="1"/>
      <c r="H2" s="2" t="s">
        <v>0</v>
      </c>
    </row>
    <row r="3" spans="6:8" ht="15.75">
      <c r="F3" s="3"/>
      <c r="G3" s="3"/>
      <c r="H3" s="155" t="s">
        <v>228</v>
      </c>
    </row>
    <row r="4" spans="6:8" ht="15">
      <c r="F4" s="210" t="s">
        <v>1</v>
      </c>
      <c r="G4" s="210"/>
      <c r="H4" s="210"/>
    </row>
    <row r="6" spans="7:8" ht="15">
      <c r="G6" s="1"/>
      <c r="H6" s="2" t="s">
        <v>2</v>
      </c>
    </row>
    <row r="7" spans="7:8" ht="15">
      <c r="G7" s="1"/>
      <c r="H7" s="1"/>
    </row>
    <row r="8" spans="7:8" ht="15">
      <c r="G8" s="211" t="s">
        <v>240</v>
      </c>
      <c r="H8" s="211"/>
    </row>
    <row r="10" spans="3:8" ht="15.75">
      <c r="C10" s="212" t="s">
        <v>3</v>
      </c>
      <c r="D10" s="212"/>
      <c r="E10" s="212"/>
      <c r="F10" s="212"/>
      <c r="G10" s="212"/>
      <c r="H10" s="212"/>
    </row>
    <row r="12" spans="3:8" ht="33.75" customHeight="1">
      <c r="C12" s="205" t="s">
        <v>318</v>
      </c>
      <c r="D12" s="218" t="s">
        <v>380</v>
      </c>
      <c r="E12" s="218"/>
      <c r="F12" s="218"/>
      <c r="G12" s="218"/>
      <c r="H12" s="218"/>
    </row>
    <row r="13" spans="2:9" ht="15.75">
      <c r="B13" s="213" t="s">
        <v>12</v>
      </c>
      <c r="C13" s="213"/>
      <c r="D13" s="217" t="s">
        <v>14</v>
      </c>
      <c r="E13" s="217"/>
      <c r="F13" s="217"/>
      <c r="G13" s="217"/>
      <c r="H13" s="217"/>
      <c r="I13" s="217"/>
    </row>
    <row r="15" spans="2:8" ht="15.75">
      <c r="B15" s="222" t="s">
        <v>4</v>
      </c>
      <c r="C15" s="222"/>
      <c r="D15" s="217" t="s">
        <v>6</v>
      </c>
      <c r="E15" s="217"/>
      <c r="F15" s="217"/>
      <c r="G15" s="217"/>
      <c r="H15" s="217"/>
    </row>
    <row r="16" spans="2:8" ht="15.75">
      <c r="B16" s="222" t="s">
        <v>5</v>
      </c>
      <c r="C16" s="222"/>
      <c r="D16" s="223"/>
      <c r="E16" s="223"/>
      <c r="F16" s="223"/>
      <c r="G16" s="223"/>
      <c r="H16" s="223"/>
    </row>
    <row r="17" spans="7:8" ht="16.5" thickBot="1">
      <c r="G17" s="224" t="s">
        <v>238</v>
      </c>
      <c r="H17" s="224"/>
    </row>
    <row r="18" spans="2:8" ht="31.5" customHeight="1" thickBot="1">
      <c r="B18" s="4" t="s">
        <v>42</v>
      </c>
      <c r="C18" s="225" t="s">
        <v>378</v>
      </c>
      <c r="D18" s="226"/>
      <c r="E18" s="226"/>
      <c r="F18" s="226"/>
      <c r="G18" s="227"/>
      <c r="H18" s="5" t="s">
        <v>15</v>
      </c>
    </row>
    <row r="19" spans="2:8" ht="78" customHeight="1" thickBot="1">
      <c r="B19" s="6">
        <v>1</v>
      </c>
      <c r="C19" s="219" t="s">
        <v>7</v>
      </c>
      <c r="D19" s="220"/>
      <c r="E19" s="220"/>
      <c r="F19" s="220"/>
      <c r="G19" s="221"/>
      <c r="H19" s="148"/>
    </row>
    <row r="20" spans="2:8" ht="78" customHeight="1" thickBot="1">
      <c r="B20" s="6">
        <v>2</v>
      </c>
      <c r="C20" s="214" t="s">
        <v>379</v>
      </c>
      <c r="D20" s="215"/>
      <c r="E20" s="215"/>
      <c r="F20" s="215"/>
      <c r="G20" s="216"/>
      <c r="H20" s="148"/>
    </row>
    <row r="21" spans="2:8" ht="16.5" thickBot="1">
      <c r="B21" s="7"/>
      <c r="C21" s="7"/>
      <c r="D21" s="7"/>
      <c r="E21" s="7"/>
      <c r="F21" s="7"/>
      <c r="G21" s="8" t="s">
        <v>9</v>
      </c>
      <c r="H21" s="148"/>
    </row>
    <row r="22" spans="2:8" ht="16.5" thickBot="1">
      <c r="B22" s="7"/>
      <c r="C22" s="7"/>
      <c r="D22" s="7"/>
      <c r="E22" s="7"/>
      <c r="F22" s="7"/>
      <c r="G22" s="9" t="s">
        <v>8</v>
      </c>
      <c r="H22" s="148"/>
    </row>
    <row r="23" spans="2:8" ht="16.5" thickBot="1">
      <c r="B23" s="7"/>
      <c r="C23" s="7"/>
      <c r="D23" s="7"/>
      <c r="E23" s="7"/>
      <c r="F23" s="7"/>
      <c r="G23" s="8" t="s">
        <v>10</v>
      </c>
      <c r="H23" s="148"/>
    </row>
    <row r="26" spans="4:9" ht="15.75">
      <c r="D26" s="130" t="s">
        <v>34</v>
      </c>
      <c r="H26" s="150" t="s">
        <v>239</v>
      </c>
      <c r="I26" s="150"/>
    </row>
    <row r="27" ht="15.75">
      <c r="D27" s="24"/>
    </row>
    <row r="28" spans="4:9" ht="15.75">
      <c r="D28" s="25" t="s">
        <v>35</v>
      </c>
      <c r="F28" s="149"/>
      <c r="H28" s="150" t="s">
        <v>239</v>
      </c>
      <c r="I28" s="150"/>
    </row>
  </sheetData>
  <sheetProtection/>
  <mergeCells count="14">
    <mergeCell ref="F4:H4"/>
    <mergeCell ref="G8:H8"/>
    <mergeCell ref="C10:H10"/>
    <mergeCell ref="B13:C13"/>
    <mergeCell ref="C20:G20"/>
    <mergeCell ref="D13:I13"/>
    <mergeCell ref="D12:H12"/>
    <mergeCell ref="C19:G19"/>
    <mergeCell ref="B15:C15"/>
    <mergeCell ref="B16:C16"/>
    <mergeCell ref="D15:H15"/>
    <mergeCell ref="D16:H16"/>
    <mergeCell ref="G17:H17"/>
    <mergeCell ref="C18:G18"/>
  </mergeCells>
  <printOptions/>
  <pageMargins left="0.7086614173228347" right="0.7086614173228347" top="0.1968503937007874" bottom="0.1968503937007874" header="0.31496062992125984" footer="0.31496062992125984"/>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P52"/>
  <sheetViews>
    <sheetView zoomScale="130" zoomScaleNormal="130" zoomScalePageLayoutView="0" workbookViewId="0" topLeftCell="A1">
      <selection activeCell="C44" sqref="C44"/>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61" t="s">
        <v>36</v>
      </c>
      <c r="B1" s="261"/>
      <c r="C1" s="261"/>
      <c r="D1" s="261"/>
      <c r="E1" s="261"/>
      <c r="F1" s="261"/>
      <c r="G1" s="261"/>
      <c r="H1" s="261"/>
      <c r="I1" s="261"/>
      <c r="J1" s="261"/>
      <c r="K1" s="261"/>
      <c r="L1" s="261"/>
      <c r="M1" s="261"/>
      <c r="N1" s="261"/>
      <c r="O1" s="261"/>
      <c r="P1" s="261"/>
    </row>
    <row r="2" spans="1:16" ht="15">
      <c r="A2" s="261" t="s">
        <v>324</v>
      </c>
      <c r="B2" s="261"/>
      <c r="C2" s="261"/>
      <c r="D2" s="261"/>
      <c r="E2" s="261"/>
      <c r="F2" s="261"/>
      <c r="G2" s="261"/>
      <c r="H2" s="261"/>
      <c r="I2" s="261"/>
      <c r="J2" s="261"/>
      <c r="K2" s="261"/>
      <c r="L2" s="261"/>
      <c r="M2" s="261"/>
      <c r="N2" s="261"/>
      <c r="O2" s="261"/>
      <c r="P2" s="261"/>
    </row>
    <row r="3" spans="1:16" ht="15">
      <c r="A3" s="27"/>
      <c r="B3" s="27"/>
      <c r="C3" s="28"/>
      <c r="D3" s="28"/>
      <c r="E3" s="28"/>
      <c r="F3" s="28"/>
      <c r="G3" s="28"/>
      <c r="H3" s="28"/>
      <c r="I3" s="29"/>
      <c r="J3" s="28"/>
      <c r="K3" s="28"/>
      <c r="L3" s="28"/>
      <c r="M3" s="28"/>
      <c r="N3" s="28"/>
      <c r="O3" s="28"/>
      <c r="P3" s="28"/>
    </row>
    <row r="4" spans="1:16" ht="15">
      <c r="A4" s="264" t="s">
        <v>321</v>
      </c>
      <c r="B4" s="264"/>
      <c r="C4" s="264"/>
      <c r="D4" s="264"/>
      <c r="E4" s="264"/>
      <c r="F4" s="264"/>
      <c r="G4" s="264"/>
      <c r="H4" s="264"/>
      <c r="I4" s="264"/>
      <c r="J4" s="264"/>
      <c r="K4" s="264"/>
      <c r="L4" s="264"/>
      <c r="M4" s="264"/>
      <c r="N4" s="264"/>
      <c r="O4" s="264"/>
      <c r="P4" s="264"/>
    </row>
    <row r="5" spans="1:16" ht="29.25" customHeight="1">
      <c r="A5" s="262" t="s">
        <v>142</v>
      </c>
      <c r="B5" s="262"/>
      <c r="C5" s="262"/>
      <c r="D5" s="262"/>
      <c r="E5" s="262"/>
      <c r="F5" s="262"/>
      <c r="G5" s="262"/>
      <c r="H5" s="262"/>
      <c r="I5" s="262"/>
      <c r="J5" s="262"/>
      <c r="K5" s="262"/>
      <c r="L5" s="262"/>
      <c r="M5" s="262"/>
      <c r="N5" s="262"/>
      <c r="O5" s="262"/>
      <c r="P5" s="262"/>
    </row>
    <row r="6" spans="1:16" ht="15">
      <c r="A6" s="263" t="s">
        <v>323</v>
      </c>
      <c r="B6" s="263"/>
      <c r="C6" s="263"/>
      <c r="D6" s="263"/>
      <c r="E6" s="263"/>
      <c r="F6" s="263"/>
      <c r="G6" s="263"/>
      <c r="H6" s="263"/>
      <c r="I6" s="263"/>
      <c r="J6" s="263"/>
      <c r="K6" s="263"/>
      <c r="L6" s="263"/>
      <c r="M6" s="263"/>
      <c r="N6" s="263"/>
      <c r="O6" s="263"/>
      <c r="P6" s="263"/>
    </row>
    <row r="7" spans="1:16" ht="15">
      <c r="A7" s="263" t="s">
        <v>39</v>
      </c>
      <c r="B7" s="263"/>
      <c r="C7" s="263"/>
      <c r="D7" s="263"/>
      <c r="E7" s="263"/>
      <c r="F7" s="263"/>
      <c r="G7" s="263"/>
      <c r="H7" s="263"/>
      <c r="I7" s="263"/>
      <c r="J7" s="263"/>
      <c r="K7" s="263"/>
      <c r="L7" s="263"/>
      <c r="M7" s="263"/>
      <c r="N7" s="263"/>
      <c r="O7" s="263"/>
      <c r="P7" s="263"/>
    </row>
    <row r="8" spans="1:2" ht="15.75">
      <c r="A8" s="30"/>
      <c r="B8" s="30"/>
    </row>
    <row r="9" spans="1:16" ht="15">
      <c r="A9" s="251" t="s">
        <v>129</v>
      </c>
      <c r="B9" s="251"/>
      <c r="C9" s="251"/>
      <c r="D9" s="251"/>
      <c r="E9" s="251"/>
      <c r="F9" s="251"/>
      <c r="G9" s="251"/>
      <c r="H9" s="251"/>
      <c r="I9" s="251"/>
      <c r="J9" s="251"/>
      <c r="K9" s="251"/>
      <c r="L9" s="251"/>
      <c r="M9" s="251"/>
      <c r="N9" s="251"/>
      <c r="O9" s="251"/>
      <c r="P9" s="251"/>
    </row>
    <row r="10" spans="1:16" ht="15">
      <c r="A10" s="32"/>
      <c r="B10" s="32"/>
      <c r="C10" s="32"/>
      <c r="D10" s="32"/>
      <c r="E10" s="32"/>
      <c r="F10" s="32"/>
      <c r="G10" s="32"/>
      <c r="H10" s="32"/>
      <c r="I10" s="32"/>
      <c r="J10" s="32"/>
      <c r="K10" s="32"/>
      <c r="L10" s="33" t="s">
        <v>40</v>
      </c>
      <c r="M10" s="34">
        <f>P45</f>
        <v>0</v>
      </c>
      <c r="N10" s="35" t="s">
        <v>41</v>
      </c>
      <c r="O10" s="32"/>
      <c r="P10" s="32"/>
    </row>
    <row r="11" spans="1:16" ht="15">
      <c r="A11" s="36"/>
      <c r="B11" s="36"/>
      <c r="C11" s="36"/>
      <c r="D11" s="36"/>
      <c r="E11" s="36"/>
      <c r="F11" s="36"/>
      <c r="G11" s="36"/>
      <c r="H11" s="36"/>
      <c r="I11" s="37"/>
      <c r="J11" s="36"/>
      <c r="K11" s="36"/>
      <c r="L11" s="36"/>
      <c r="M11" s="36"/>
      <c r="N11" s="36"/>
      <c r="O11" s="36"/>
      <c r="P11" s="33" t="s">
        <v>241</v>
      </c>
    </row>
    <row r="12" spans="1:16" ht="12.75" customHeight="1">
      <c r="A12" s="252" t="s">
        <v>42</v>
      </c>
      <c r="B12" s="253" t="s">
        <v>43</v>
      </c>
      <c r="C12" s="255" t="s">
        <v>44</v>
      </c>
      <c r="D12" s="256" t="s">
        <v>45</v>
      </c>
      <c r="E12" s="257" t="s">
        <v>46</v>
      </c>
      <c r="F12" s="258" t="s">
        <v>47</v>
      </c>
      <c r="G12" s="259"/>
      <c r="H12" s="259"/>
      <c r="I12" s="259"/>
      <c r="J12" s="259"/>
      <c r="K12" s="260"/>
      <c r="L12" s="258" t="s">
        <v>48</v>
      </c>
      <c r="M12" s="259"/>
      <c r="N12" s="259"/>
      <c r="O12" s="259"/>
      <c r="P12" s="260"/>
    </row>
    <row r="13" spans="1:16" ht="105">
      <c r="A13" s="252"/>
      <c r="B13" s="254"/>
      <c r="C13" s="255"/>
      <c r="D13" s="256"/>
      <c r="E13" s="257"/>
      <c r="F13" s="38" t="s">
        <v>49</v>
      </c>
      <c r="G13" s="39" t="s">
        <v>50</v>
      </c>
      <c r="H13" s="38" t="s">
        <v>51</v>
      </c>
      <c r="I13" s="40" t="s">
        <v>52</v>
      </c>
      <c r="J13" s="38" t="s">
        <v>53</v>
      </c>
      <c r="K13" s="38" t="s">
        <v>54</v>
      </c>
      <c r="L13" s="38" t="s">
        <v>55</v>
      </c>
      <c r="M13" s="38" t="s">
        <v>51</v>
      </c>
      <c r="N13" s="38" t="s">
        <v>52</v>
      </c>
      <c r="O13" s="38" t="s">
        <v>53</v>
      </c>
      <c r="P13" s="38" t="s">
        <v>56</v>
      </c>
    </row>
    <row r="14" spans="1:16" ht="15">
      <c r="A14" s="159"/>
      <c r="B14" s="99" t="s">
        <v>92</v>
      </c>
      <c r="C14" s="89" t="s">
        <v>93</v>
      </c>
      <c r="D14" s="160"/>
      <c r="E14" s="161"/>
      <c r="F14" s="160"/>
      <c r="G14" s="39"/>
      <c r="H14" s="160"/>
      <c r="I14" s="40"/>
      <c r="J14" s="160"/>
      <c r="K14" s="160"/>
      <c r="L14" s="160"/>
      <c r="M14" s="160"/>
      <c r="N14" s="160"/>
      <c r="O14" s="160"/>
      <c r="P14" s="160"/>
    </row>
    <row r="15" spans="1:16" ht="15">
      <c r="A15" s="41"/>
      <c r="B15" s="99"/>
      <c r="C15" s="100" t="s">
        <v>111</v>
      </c>
      <c r="D15" s="77"/>
      <c r="E15" s="78"/>
      <c r="F15" s="81"/>
      <c r="G15" s="82"/>
      <c r="H15" s="79"/>
      <c r="I15" s="83"/>
      <c r="J15" s="46"/>
      <c r="K15" s="80"/>
      <c r="L15" s="79"/>
      <c r="M15" s="79"/>
      <c r="N15" s="79"/>
      <c r="O15" s="79"/>
      <c r="P15" s="80"/>
    </row>
    <row r="16" spans="1:16" ht="38.25">
      <c r="A16" s="41">
        <v>1</v>
      </c>
      <c r="B16" s="41" t="s">
        <v>60</v>
      </c>
      <c r="C16" s="114" t="s">
        <v>182</v>
      </c>
      <c r="D16" s="59" t="s">
        <v>72</v>
      </c>
      <c r="E16" s="131">
        <v>76</v>
      </c>
      <c r="F16" s="68"/>
      <c r="G16" s="68"/>
      <c r="H16" s="67">
        <f>ROUND(F16*G16,2)</f>
        <v>0</v>
      </c>
      <c r="I16" s="69"/>
      <c r="J16" s="69"/>
      <c r="K16" s="70">
        <f>ROUND(SUM(H16+I16+J16),2)</f>
        <v>0</v>
      </c>
      <c r="L16" s="67">
        <f>ROUND(E16*F16,2)</f>
        <v>0</v>
      </c>
      <c r="M16" s="67">
        <f>ROUND(E16*H16,2)</f>
        <v>0</v>
      </c>
      <c r="N16" s="67">
        <f>ROUND(E16*I16,2)</f>
        <v>0</v>
      </c>
      <c r="O16" s="67">
        <f>ROUND(E16*J16,2)</f>
        <v>0</v>
      </c>
      <c r="P16" s="70">
        <f>ROUND(SUM(M16+N16+O16),2)</f>
        <v>0</v>
      </c>
    </row>
    <row r="17" spans="1:16" ht="15">
      <c r="A17" s="41"/>
      <c r="B17" s="41"/>
      <c r="C17" s="97" t="s">
        <v>183</v>
      </c>
      <c r="D17" s="59" t="s">
        <v>72</v>
      </c>
      <c r="E17" s="84">
        <f>E16*1.03</f>
        <v>78.28</v>
      </c>
      <c r="F17" s="68"/>
      <c r="G17" s="68"/>
      <c r="H17" s="67"/>
      <c r="I17" s="95"/>
      <c r="J17" s="69"/>
      <c r="K17" s="70">
        <f aca="true" t="shared" si="0" ref="K17:K34">ROUND(SUM(H17+I17+J17),2)</f>
        <v>0</v>
      </c>
      <c r="L17" s="67">
        <f aca="true" t="shared" si="1" ref="L17:L34">ROUND(E17*F17,2)</f>
        <v>0</v>
      </c>
      <c r="M17" s="67">
        <f aca="true" t="shared" si="2" ref="M17:M34">ROUND(E17*H17,2)</f>
        <v>0</v>
      </c>
      <c r="N17" s="67">
        <f aca="true" t="shared" si="3" ref="N17:N34">ROUND(E17*I17,2)</f>
        <v>0</v>
      </c>
      <c r="O17" s="67">
        <f aca="true" t="shared" si="4" ref="O17:O34">ROUND(E17*J17,2)</f>
        <v>0</v>
      </c>
      <c r="P17" s="70">
        <f aca="true" t="shared" si="5" ref="P17:P34">ROUND(SUM(M17+N17+O17),2)</f>
        <v>0</v>
      </c>
    </row>
    <row r="18" spans="1:16" ht="38.25">
      <c r="A18" s="41">
        <v>2</v>
      </c>
      <c r="B18" s="41" t="s">
        <v>60</v>
      </c>
      <c r="C18" s="114" t="s">
        <v>175</v>
      </c>
      <c r="D18" s="59" t="s">
        <v>72</v>
      </c>
      <c r="E18" s="131">
        <v>347</v>
      </c>
      <c r="F18" s="68"/>
      <c r="G18" s="68"/>
      <c r="H18" s="67">
        <f>ROUND(F18*G18,2)</f>
        <v>0</v>
      </c>
      <c r="I18" s="69"/>
      <c r="J18" s="69"/>
      <c r="K18" s="70">
        <f t="shared" si="0"/>
        <v>0</v>
      </c>
      <c r="L18" s="67">
        <f t="shared" si="1"/>
        <v>0</v>
      </c>
      <c r="M18" s="67">
        <f t="shared" si="2"/>
        <v>0</v>
      </c>
      <c r="N18" s="67">
        <f t="shared" si="3"/>
        <v>0</v>
      </c>
      <c r="O18" s="67">
        <f t="shared" si="4"/>
        <v>0</v>
      </c>
      <c r="P18" s="70">
        <f t="shared" si="5"/>
        <v>0</v>
      </c>
    </row>
    <row r="19" spans="1:16" ht="15">
      <c r="A19" s="41"/>
      <c r="B19" s="41"/>
      <c r="C19" s="97" t="s">
        <v>112</v>
      </c>
      <c r="D19" s="59" t="s">
        <v>72</v>
      </c>
      <c r="E19" s="84">
        <f>E18*1.03</f>
        <v>357.41</v>
      </c>
      <c r="F19" s="68"/>
      <c r="G19" s="68"/>
      <c r="H19" s="67"/>
      <c r="I19" s="95"/>
      <c r="J19" s="69"/>
      <c r="K19" s="70">
        <f t="shared" si="0"/>
        <v>0</v>
      </c>
      <c r="L19" s="67">
        <f t="shared" si="1"/>
        <v>0</v>
      </c>
      <c r="M19" s="67">
        <f t="shared" si="2"/>
        <v>0</v>
      </c>
      <c r="N19" s="67">
        <f t="shared" si="3"/>
        <v>0</v>
      </c>
      <c r="O19" s="67">
        <f t="shared" si="4"/>
        <v>0</v>
      </c>
      <c r="P19" s="70">
        <f t="shared" si="5"/>
        <v>0</v>
      </c>
    </row>
    <row r="20" spans="1:16" ht="15.75" customHeight="1">
      <c r="A20" s="41"/>
      <c r="B20" s="41"/>
      <c r="C20" s="97" t="s">
        <v>191</v>
      </c>
      <c r="D20" s="122" t="s">
        <v>158</v>
      </c>
      <c r="E20" s="84">
        <v>2</v>
      </c>
      <c r="F20" s="68"/>
      <c r="G20" s="68"/>
      <c r="H20" s="67"/>
      <c r="I20" s="95"/>
      <c r="J20" s="69"/>
      <c r="K20" s="70">
        <f t="shared" si="0"/>
        <v>0</v>
      </c>
      <c r="L20" s="67">
        <f t="shared" si="1"/>
        <v>0</v>
      </c>
      <c r="M20" s="67">
        <f t="shared" si="2"/>
        <v>0</v>
      </c>
      <c r="N20" s="67">
        <f t="shared" si="3"/>
        <v>0</v>
      </c>
      <c r="O20" s="67">
        <f t="shared" si="4"/>
        <v>0</v>
      </c>
      <c r="P20" s="70">
        <f t="shared" si="5"/>
        <v>0</v>
      </c>
    </row>
    <row r="21" spans="1:16" ht="38.25">
      <c r="A21" s="41">
        <v>3</v>
      </c>
      <c r="B21" s="41" t="s">
        <v>60</v>
      </c>
      <c r="C21" s="114" t="s">
        <v>189</v>
      </c>
      <c r="D21" s="59" t="s">
        <v>72</v>
      </c>
      <c r="E21" s="84">
        <v>202</v>
      </c>
      <c r="F21" s="68"/>
      <c r="G21" s="68"/>
      <c r="H21" s="67">
        <f>ROUND(F21*G21,2)</f>
        <v>0</v>
      </c>
      <c r="I21" s="88"/>
      <c r="J21" s="69"/>
      <c r="K21" s="70">
        <f t="shared" si="0"/>
        <v>0</v>
      </c>
      <c r="L21" s="67">
        <f t="shared" si="1"/>
        <v>0</v>
      </c>
      <c r="M21" s="67">
        <f t="shared" si="2"/>
        <v>0</v>
      </c>
      <c r="N21" s="67">
        <f t="shared" si="3"/>
        <v>0</v>
      </c>
      <c r="O21" s="67">
        <f t="shared" si="4"/>
        <v>0</v>
      </c>
      <c r="P21" s="70">
        <f t="shared" si="5"/>
        <v>0</v>
      </c>
    </row>
    <row r="22" spans="1:16" ht="15">
      <c r="A22" s="41"/>
      <c r="B22" s="41"/>
      <c r="C22" s="97" t="s">
        <v>113</v>
      </c>
      <c r="D22" s="59" t="s">
        <v>72</v>
      </c>
      <c r="E22" s="84">
        <f>E21*1.15</f>
        <v>232.29999999999998</v>
      </c>
      <c r="F22" s="68"/>
      <c r="G22" s="68"/>
      <c r="H22" s="67"/>
      <c r="I22" s="95"/>
      <c r="J22" s="69"/>
      <c r="K22" s="70">
        <f t="shared" si="0"/>
        <v>0</v>
      </c>
      <c r="L22" s="67">
        <f t="shared" si="1"/>
        <v>0</v>
      </c>
      <c r="M22" s="67">
        <f t="shared" si="2"/>
        <v>0</v>
      </c>
      <c r="N22" s="67">
        <f t="shared" si="3"/>
        <v>0</v>
      </c>
      <c r="O22" s="67">
        <f t="shared" si="4"/>
        <v>0</v>
      </c>
      <c r="P22" s="70">
        <f t="shared" si="5"/>
        <v>0</v>
      </c>
    </row>
    <row r="23" spans="1:16" ht="15">
      <c r="A23" s="41"/>
      <c r="B23" s="41"/>
      <c r="C23" s="97" t="s">
        <v>114</v>
      </c>
      <c r="D23" s="59" t="s">
        <v>90</v>
      </c>
      <c r="E23" s="84">
        <v>21</v>
      </c>
      <c r="F23" s="68"/>
      <c r="G23" s="68"/>
      <c r="H23" s="67"/>
      <c r="I23" s="95"/>
      <c r="J23" s="69"/>
      <c r="K23" s="70">
        <f t="shared" si="0"/>
        <v>0</v>
      </c>
      <c r="L23" s="67">
        <f t="shared" si="1"/>
        <v>0</v>
      </c>
      <c r="M23" s="67">
        <f t="shared" si="2"/>
        <v>0</v>
      </c>
      <c r="N23" s="67">
        <f t="shared" si="3"/>
        <v>0</v>
      </c>
      <c r="O23" s="67">
        <f t="shared" si="4"/>
        <v>0</v>
      </c>
      <c r="P23" s="70">
        <f t="shared" si="5"/>
        <v>0</v>
      </c>
    </row>
    <row r="24" spans="1:16" ht="15">
      <c r="A24" s="41"/>
      <c r="B24" s="41"/>
      <c r="C24" s="97" t="s">
        <v>115</v>
      </c>
      <c r="D24" s="59" t="s">
        <v>90</v>
      </c>
      <c r="E24" s="84">
        <v>21</v>
      </c>
      <c r="F24" s="68"/>
      <c r="G24" s="68"/>
      <c r="H24" s="67"/>
      <c r="I24" s="95"/>
      <c r="J24" s="69"/>
      <c r="K24" s="70">
        <f t="shared" si="0"/>
        <v>0</v>
      </c>
      <c r="L24" s="67">
        <f t="shared" si="1"/>
        <v>0</v>
      </c>
      <c r="M24" s="67">
        <f t="shared" si="2"/>
        <v>0</v>
      </c>
      <c r="N24" s="67">
        <f t="shared" si="3"/>
        <v>0</v>
      </c>
      <c r="O24" s="67">
        <f t="shared" si="4"/>
        <v>0</v>
      </c>
      <c r="P24" s="70">
        <f t="shared" si="5"/>
        <v>0</v>
      </c>
    </row>
    <row r="25" spans="1:16" ht="25.5">
      <c r="A25" s="41"/>
      <c r="B25" s="41"/>
      <c r="C25" s="97" t="s">
        <v>184</v>
      </c>
      <c r="D25" s="122" t="s">
        <v>158</v>
      </c>
      <c r="E25" s="84">
        <v>6</v>
      </c>
      <c r="F25" s="68"/>
      <c r="G25" s="68"/>
      <c r="H25" s="67"/>
      <c r="I25" s="95"/>
      <c r="J25" s="69"/>
      <c r="K25" s="70">
        <f t="shared" si="0"/>
        <v>0</v>
      </c>
      <c r="L25" s="67">
        <f t="shared" si="1"/>
        <v>0</v>
      </c>
      <c r="M25" s="67">
        <f t="shared" si="2"/>
        <v>0</v>
      </c>
      <c r="N25" s="67">
        <f t="shared" si="3"/>
        <v>0</v>
      </c>
      <c r="O25" s="67">
        <f t="shared" si="4"/>
        <v>0</v>
      </c>
      <c r="P25" s="70">
        <f t="shared" si="5"/>
        <v>0</v>
      </c>
    </row>
    <row r="26" spans="1:16" ht="15">
      <c r="A26" s="41"/>
      <c r="B26" s="41"/>
      <c r="C26" s="97" t="s">
        <v>193</v>
      </c>
      <c r="D26" s="122" t="s">
        <v>158</v>
      </c>
      <c r="E26" s="84">
        <v>2</v>
      </c>
      <c r="F26" s="68"/>
      <c r="G26" s="68"/>
      <c r="H26" s="67"/>
      <c r="I26" s="95"/>
      <c r="J26" s="69"/>
      <c r="K26" s="70">
        <f t="shared" si="0"/>
        <v>0</v>
      </c>
      <c r="L26" s="67">
        <f t="shared" si="1"/>
        <v>0</v>
      </c>
      <c r="M26" s="67">
        <f t="shared" si="2"/>
        <v>0</v>
      </c>
      <c r="N26" s="67">
        <f t="shared" si="3"/>
        <v>0</v>
      </c>
      <c r="O26" s="67">
        <f t="shared" si="4"/>
        <v>0</v>
      </c>
      <c r="P26" s="70">
        <f t="shared" si="5"/>
        <v>0</v>
      </c>
    </row>
    <row r="27" spans="1:16" ht="25.5">
      <c r="A27" s="41">
        <v>4</v>
      </c>
      <c r="B27" s="41" t="s">
        <v>60</v>
      </c>
      <c r="C27" s="114" t="s">
        <v>185</v>
      </c>
      <c r="D27" s="59" t="s">
        <v>90</v>
      </c>
      <c r="E27" s="84">
        <v>4</v>
      </c>
      <c r="F27" s="68"/>
      <c r="G27" s="68"/>
      <c r="H27" s="67">
        <f>ROUND(F27*G27,2)</f>
        <v>0</v>
      </c>
      <c r="I27" s="88"/>
      <c r="J27" s="69"/>
      <c r="K27" s="70">
        <f t="shared" si="0"/>
        <v>0</v>
      </c>
      <c r="L27" s="67">
        <f t="shared" si="1"/>
        <v>0</v>
      </c>
      <c r="M27" s="67">
        <f t="shared" si="2"/>
        <v>0</v>
      </c>
      <c r="N27" s="67">
        <f t="shared" si="3"/>
        <v>0</v>
      </c>
      <c r="O27" s="67">
        <f t="shared" si="4"/>
        <v>0</v>
      </c>
      <c r="P27" s="70">
        <f t="shared" si="5"/>
        <v>0</v>
      </c>
    </row>
    <row r="28" spans="1:16" ht="51">
      <c r="A28" s="41"/>
      <c r="B28" s="41"/>
      <c r="C28" s="97" t="s">
        <v>187</v>
      </c>
      <c r="D28" s="59" t="s">
        <v>90</v>
      </c>
      <c r="E28" s="84">
        <v>3</v>
      </c>
      <c r="F28" s="68"/>
      <c r="G28" s="68"/>
      <c r="H28" s="67"/>
      <c r="I28" s="95"/>
      <c r="J28" s="69"/>
      <c r="K28" s="70">
        <f t="shared" si="0"/>
        <v>0</v>
      </c>
      <c r="L28" s="67">
        <f t="shared" si="1"/>
        <v>0</v>
      </c>
      <c r="M28" s="67">
        <f t="shared" si="2"/>
        <v>0</v>
      </c>
      <c r="N28" s="67">
        <f t="shared" si="3"/>
        <v>0</v>
      </c>
      <c r="O28" s="67">
        <f t="shared" si="4"/>
        <v>0</v>
      </c>
      <c r="P28" s="70">
        <f t="shared" si="5"/>
        <v>0</v>
      </c>
    </row>
    <row r="29" spans="1:16" ht="66" customHeight="1">
      <c r="A29" s="41"/>
      <c r="B29" s="41"/>
      <c r="C29" s="97" t="s">
        <v>188</v>
      </c>
      <c r="D29" s="59" t="s">
        <v>90</v>
      </c>
      <c r="E29" s="84">
        <v>1</v>
      </c>
      <c r="F29" s="68"/>
      <c r="G29" s="68"/>
      <c r="H29" s="67"/>
      <c r="I29" s="95"/>
      <c r="J29" s="69"/>
      <c r="K29" s="70">
        <f t="shared" si="0"/>
        <v>0</v>
      </c>
      <c r="L29" s="67">
        <f t="shared" si="1"/>
        <v>0</v>
      </c>
      <c r="M29" s="67">
        <f t="shared" si="2"/>
        <v>0</v>
      </c>
      <c r="N29" s="67">
        <f t="shared" si="3"/>
        <v>0</v>
      </c>
      <c r="O29" s="67">
        <f t="shared" si="4"/>
        <v>0</v>
      </c>
      <c r="P29" s="70">
        <f t="shared" si="5"/>
        <v>0</v>
      </c>
    </row>
    <row r="30" spans="1:16" ht="15">
      <c r="A30" s="41"/>
      <c r="B30" s="41"/>
      <c r="C30" s="97" t="s">
        <v>186</v>
      </c>
      <c r="D30" s="122" t="s">
        <v>158</v>
      </c>
      <c r="E30" s="84">
        <v>2</v>
      </c>
      <c r="F30" s="68"/>
      <c r="G30" s="68"/>
      <c r="H30" s="67"/>
      <c r="I30" s="95"/>
      <c r="J30" s="69"/>
      <c r="K30" s="70">
        <f t="shared" si="0"/>
        <v>0</v>
      </c>
      <c r="L30" s="67">
        <f t="shared" si="1"/>
        <v>0</v>
      </c>
      <c r="M30" s="67">
        <f t="shared" si="2"/>
        <v>0</v>
      </c>
      <c r="N30" s="67">
        <f t="shared" si="3"/>
        <v>0</v>
      </c>
      <c r="O30" s="67">
        <f t="shared" si="4"/>
        <v>0</v>
      </c>
      <c r="P30" s="70">
        <f t="shared" si="5"/>
        <v>0</v>
      </c>
    </row>
    <row r="31" spans="1:16" ht="25.5">
      <c r="A31" s="41">
        <v>5</v>
      </c>
      <c r="B31" s="41" t="s">
        <v>60</v>
      </c>
      <c r="C31" s="114" t="s">
        <v>190</v>
      </c>
      <c r="D31" s="59" t="s">
        <v>90</v>
      </c>
      <c r="E31" s="84">
        <v>1</v>
      </c>
      <c r="F31" s="68"/>
      <c r="G31" s="68"/>
      <c r="H31" s="67">
        <f>ROUND(F31*G31,2)</f>
        <v>0</v>
      </c>
      <c r="I31" s="88"/>
      <c r="J31" s="69"/>
      <c r="K31" s="70">
        <f t="shared" si="0"/>
        <v>0</v>
      </c>
      <c r="L31" s="67">
        <f t="shared" si="1"/>
        <v>0</v>
      </c>
      <c r="M31" s="67">
        <f t="shared" si="2"/>
        <v>0</v>
      </c>
      <c r="N31" s="67">
        <f t="shared" si="3"/>
        <v>0</v>
      </c>
      <c r="O31" s="67">
        <f t="shared" si="4"/>
        <v>0</v>
      </c>
      <c r="P31" s="70">
        <f t="shared" si="5"/>
        <v>0</v>
      </c>
    </row>
    <row r="32" spans="1:16" ht="51">
      <c r="A32" s="41"/>
      <c r="B32" s="41"/>
      <c r="C32" s="97" t="s">
        <v>192</v>
      </c>
      <c r="D32" s="59" t="s">
        <v>90</v>
      </c>
      <c r="E32" s="84">
        <v>1</v>
      </c>
      <c r="F32" s="68"/>
      <c r="G32" s="68"/>
      <c r="H32" s="67"/>
      <c r="I32" s="95"/>
      <c r="J32" s="69"/>
      <c r="K32" s="70">
        <f t="shared" si="0"/>
        <v>0</v>
      </c>
      <c r="L32" s="67">
        <f t="shared" si="1"/>
        <v>0</v>
      </c>
      <c r="M32" s="67">
        <f t="shared" si="2"/>
        <v>0</v>
      </c>
      <c r="N32" s="67">
        <f t="shared" si="3"/>
        <v>0</v>
      </c>
      <c r="O32" s="67">
        <f t="shared" si="4"/>
        <v>0</v>
      </c>
      <c r="P32" s="70">
        <f t="shared" si="5"/>
        <v>0</v>
      </c>
    </row>
    <row r="33" spans="1:16" ht="25.5">
      <c r="A33" s="41">
        <v>6</v>
      </c>
      <c r="B33" s="41" t="s">
        <v>60</v>
      </c>
      <c r="C33" s="114" t="s">
        <v>116</v>
      </c>
      <c r="D33" s="59" t="s">
        <v>90</v>
      </c>
      <c r="E33" s="84">
        <v>20</v>
      </c>
      <c r="F33" s="68"/>
      <c r="G33" s="68"/>
      <c r="H33" s="67">
        <f>ROUND(F33*G33,2)</f>
        <v>0</v>
      </c>
      <c r="I33" s="88"/>
      <c r="J33" s="69"/>
      <c r="K33" s="70">
        <f t="shared" si="0"/>
        <v>0</v>
      </c>
      <c r="L33" s="67">
        <f t="shared" si="1"/>
        <v>0</v>
      </c>
      <c r="M33" s="67">
        <f t="shared" si="2"/>
        <v>0</v>
      </c>
      <c r="N33" s="67">
        <f t="shared" si="3"/>
        <v>0</v>
      </c>
      <c r="O33" s="67">
        <f t="shared" si="4"/>
        <v>0</v>
      </c>
      <c r="P33" s="70">
        <f t="shared" si="5"/>
        <v>0</v>
      </c>
    </row>
    <row r="34" spans="1:16" ht="51">
      <c r="A34" s="41"/>
      <c r="B34" s="41"/>
      <c r="C34" s="97" t="s">
        <v>202</v>
      </c>
      <c r="D34" s="59" t="s">
        <v>90</v>
      </c>
      <c r="E34" s="84">
        <v>20</v>
      </c>
      <c r="F34" s="68"/>
      <c r="G34" s="68"/>
      <c r="H34" s="67"/>
      <c r="I34" s="69"/>
      <c r="J34" s="69"/>
      <c r="K34" s="70">
        <f t="shared" si="0"/>
        <v>0</v>
      </c>
      <c r="L34" s="67">
        <f t="shared" si="1"/>
        <v>0</v>
      </c>
      <c r="M34" s="67">
        <f t="shared" si="2"/>
        <v>0</v>
      </c>
      <c r="N34" s="67">
        <f t="shared" si="3"/>
        <v>0</v>
      </c>
      <c r="O34" s="67">
        <f t="shared" si="4"/>
        <v>0</v>
      </c>
      <c r="P34" s="70">
        <f t="shared" si="5"/>
        <v>0</v>
      </c>
    </row>
    <row r="35" spans="1:16" ht="15">
      <c r="A35" s="41">
        <v>7</v>
      </c>
      <c r="B35" s="41" t="s">
        <v>60</v>
      </c>
      <c r="C35" s="152" t="s">
        <v>201</v>
      </c>
      <c r="D35" s="59" t="s">
        <v>90</v>
      </c>
      <c r="E35" s="84">
        <v>3</v>
      </c>
      <c r="F35" s="68"/>
      <c r="G35" s="68"/>
      <c r="H35" s="67">
        <f>ROUND(F35*G35,2)</f>
        <v>0</v>
      </c>
      <c r="I35" s="69"/>
      <c r="J35" s="69"/>
      <c r="K35" s="70">
        <f>ROUND(SUM(H35+I35+J35),2)</f>
        <v>0</v>
      </c>
      <c r="L35" s="67">
        <f>ROUND(E35*F35,2)</f>
        <v>0</v>
      </c>
      <c r="M35" s="67">
        <f>ROUND(E35*H35,2)</f>
        <v>0</v>
      </c>
      <c r="N35" s="67">
        <f>ROUND(E35*I35,2)</f>
        <v>0</v>
      </c>
      <c r="O35" s="67">
        <f>ROUND(E35*J35,2)</f>
        <v>0</v>
      </c>
      <c r="P35" s="70">
        <f>ROUND(SUM(M35+N35+O35),2)</f>
        <v>0</v>
      </c>
    </row>
    <row r="36" spans="1:16" ht="30" customHeight="1">
      <c r="A36" s="41">
        <v>8</v>
      </c>
      <c r="B36" s="41" t="s">
        <v>60</v>
      </c>
      <c r="C36" s="152" t="s">
        <v>204</v>
      </c>
      <c r="D36" s="59" t="s">
        <v>90</v>
      </c>
      <c r="E36" s="84">
        <v>3</v>
      </c>
      <c r="F36" s="68"/>
      <c r="G36" s="68"/>
      <c r="H36" s="67">
        <f>ROUND(F36*G36,2)</f>
        <v>0</v>
      </c>
      <c r="I36" s="95"/>
      <c r="J36" s="69"/>
      <c r="K36" s="70">
        <f>ROUND(SUM(H36+I36+J36),2)</f>
        <v>0</v>
      </c>
      <c r="L36" s="67">
        <f>ROUND(E36*F36,2)</f>
        <v>0</v>
      </c>
      <c r="M36" s="67">
        <f>ROUND(E36*H36,2)</f>
        <v>0</v>
      </c>
      <c r="N36" s="67">
        <f>ROUND(E36*I36,2)</f>
        <v>0</v>
      </c>
      <c r="O36" s="67">
        <f>ROUND(E36*J36,2)</f>
        <v>0</v>
      </c>
      <c r="P36" s="70">
        <f>ROUND(SUM(M36+N36+O36),2)</f>
        <v>0</v>
      </c>
    </row>
    <row r="37" spans="1:16" ht="15">
      <c r="A37" s="41">
        <v>9</v>
      </c>
      <c r="B37" s="41" t="s">
        <v>60</v>
      </c>
      <c r="C37" s="152" t="s">
        <v>208</v>
      </c>
      <c r="D37" s="122" t="s">
        <v>158</v>
      </c>
      <c r="E37" s="84">
        <v>1</v>
      </c>
      <c r="F37" s="68"/>
      <c r="G37" s="68"/>
      <c r="H37" s="67">
        <f>ROUND(F37*G37,2)</f>
        <v>0</v>
      </c>
      <c r="I37" s="95"/>
      <c r="J37" s="69"/>
      <c r="K37" s="70">
        <f>ROUND(SUM(H37+I37+J37),2)</f>
        <v>0</v>
      </c>
      <c r="L37" s="67">
        <f>ROUND(E37*F37,2)</f>
        <v>0</v>
      </c>
      <c r="M37" s="67">
        <f>ROUND(E37*H37,2)</f>
        <v>0</v>
      </c>
      <c r="N37" s="67">
        <f>ROUND(E37*I37,2)</f>
        <v>0</v>
      </c>
      <c r="O37" s="67">
        <f>ROUND(E37*J37,2)</f>
        <v>0</v>
      </c>
      <c r="P37" s="70">
        <f>ROUND(SUM(M37+N37+O37),2)</f>
        <v>0</v>
      </c>
    </row>
    <row r="38" spans="1:16" ht="15">
      <c r="A38" s="151"/>
      <c r="B38" s="99" t="s">
        <v>92</v>
      </c>
      <c r="C38" s="100" t="s">
        <v>216</v>
      </c>
      <c r="D38" s="122"/>
      <c r="E38" s="84"/>
      <c r="F38" s="68"/>
      <c r="G38" s="68"/>
      <c r="H38" s="67"/>
      <c r="I38" s="95"/>
      <c r="J38" s="69"/>
      <c r="K38" s="70"/>
      <c r="L38" s="67"/>
      <c r="M38" s="67"/>
      <c r="N38" s="67"/>
      <c r="O38" s="67"/>
      <c r="P38" s="70"/>
    </row>
    <row r="39" spans="1:16" ht="38.25">
      <c r="A39" s="41">
        <v>10</v>
      </c>
      <c r="B39" s="41" t="s">
        <v>60</v>
      </c>
      <c r="C39" s="114" t="s">
        <v>212</v>
      </c>
      <c r="D39" s="59" t="s">
        <v>72</v>
      </c>
      <c r="E39" s="84">
        <v>16</v>
      </c>
      <c r="F39" s="68"/>
      <c r="G39" s="68"/>
      <c r="H39" s="67">
        <f>ROUND(F39*G39,2)</f>
        <v>0</v>
      </c>
      <c r="I39" s="88"/>
      <c r="J39" s="69"/>
      <c r="K39" s="70">
        <f>ROUND(SUM(H39+I39+J39),2)</f>
        <v>0</v>
      </c>
      <c r="L39" s="67">
        <f>ROUND(E39*F39,2)</f>
        <v>0</v>
      </c>
      <c r="M39" s="67">
        <f>ROUND(E39*H39,2)</f>
        <v>0</v>
      </c>
      <c r="N39" s="67">
        <f>ROUND(E39*I39,2)</f>
        <v>0</v>
      </c>
      <c r="O39" s="67">
        <f>ROUND(E39*J39,2)</f>
        <v>0</v>
      </c>
      <c r="P39" s="70">
        <f>ROUND(SUM(M39+N39+O39),2)</f>
        <v>0</v>
      </c>
    </row>
    <row r="40" spans="1:16" ht="15">
      <c r="A40" s="41"/>
      <c r="B40" s="41"/>
      <c r="C40" s="97" t="s">
        <v>213</v>
      </c>
      <c r="D40" s="59" t="s">
        <v>72</v>
      </c>
      <c r="E40" s="84">
        <f>E39*1.15</f>
        <v>18.4</v>
      </c>
      <c r="F40" s="68"/>
      <c r="G40" s="68"/>
      <c r="H40" s="67"/>
      <c r="I40" s="95"/>
      <c r="J40" s="69"/>
      <c r="K40" s="70">
        <f>ROUND(SUM(H40+I40+J40),2)</f>
        <v>0</v>
      </c>
      <c r="L40" s="67">
        <f>ROUND(E40*F40,2)</f>
        <v>0</v>
      </c>
      <c r="M40" s="67">
        <f>ROUND(E40*H40,2)</f>
        <v>0</v>
      </c>
      <c r="N40" s="67">
        <f>ROUND(E40*I40,2)</f>
        <v>0</v>
      </c>
      <c r="O40" s="67">
        <f>ROUND(E40*J40,2)</f>
        <v>0</v>
      </c>
      <c r="P40" s="70">
        <f>ROUND(SUM(M40+N40+O40),2)</f>
        <v>0</v>
      </c>
    </row>
    <row r="41" spans="1:16" ht="15">
      <c r="A41" s="41"/>
      <c r="B41" s="41"/>
      <c r="C41" s="97" t="s">
        <v>214</v>
      </c>
      <c r="D41" s="122" t="s">
        <v>90</v>
      </c>
      <c r="E41" s="84">
        <v>3</v>
      </c>
      <c r="F41" s="68"/>
      <c r="G41" s="68"/>
      <c r="H41" s="67"/>
      <c r="I41" s="95"/>
      <c r="J41" s="69"/>
      <c r="K41" s="70">
        <f>ROUND(SUM(H41+I41+J41),2)</f>
        <v>0</v>
      </c>
      <c r="L41" s="67">
        <f>ROUND(E41*F41,2)</f>
        <v>0</v>
      </c>
      <c r="M41" s="67">
        <f>ROUND(E41*H41,2)</f>
        <v>0</v>
      </c>
      <c r="N41" s="67">
        <f>ROUND(E41*I41,2)</f>
        <v>0</v>
      </c>
      <c r="O41" s="67">
        <f>ROUND(E41*J41,2)</f>
        <v>0</v>
      </c>
      <c r="P41" s="70">
        <f>ROUND(SUM(M41+N41+O41),2)</f>
        <v>0</v>
      </c>
    </row>
    <row r="42" spans="1:16" ht="15">
      <c r="A42" s="41"/>
      <c r="B42" s="41"/>
      <c r="C42" s="97" t="s">
        <v>215</v>
      </c>
      <c r="D42" s="122" t="s">
        <v>158</v>
      </c>
      <c r="E42" s="84">
        <v>3</v>
      </c>
      <c r="F42" s="68"/>
      <c r="G42" s="68"/>
      <c r="H42" s="67"/>
      <c r="I42" s="95"/>
      <c r="J42" s="69"/>
      <c r="K42" s="70">
        <f>ROUND(SUM(H42+I42+J42),2)</f>
        <v>0</v>
      </c>
      <c r="L42" s="67">
        <f>ROUND(E42*F42,2)</f>
        <v>0</v>
      </c>
      <c r="M42" s="67">
        <f>ROUND(E42*H42,2)</f>
        <v>0</v>
      </c>
      <c r="N42" s="67">
        <f>ROUND(E42*I42,2)</f>
        <v>0</v>
      </c>
      <c r="O42" s="67">
        <f>ROUND(E42*J42,2)</f>
        <v>0</v>
      </c>
      <c r="P42" s="70">
        <f>ROUND(SUM(M42+N42+O42),2)</f>
        <v>0</v>
      </c>
    </row>
    <row r="43" spans="1:16" ht="15">
      <c r="A43" s="86"/>
      <c r="B43" s="86"/>
      <c r="C43" s="154" t="s">
        <v>85</v>
      </c>
      <c r="D43" s="63"/>
      <c r="E43" s="63"/>
      <c r="F43" s="63"/>
      <c r="G43" s="63"/>
      <c r="H43" s="63"/>
      <c r="I43" s="85"/>
      <c r="J43" s="63"/>
      <c r="K43" s="63"/>
      <c r="L43" s="195">
        <f>ROUND(SUM(L15:L42),2)</f>
        <v>0</v>
      </c>
      <c r="M43" s="195">
        <f>ROUND(SUM(M15:M42),2)</f>
        <v>0</v>
      </c>
      <c r="N43" s="195">
        <f>ROUND(SUM(N15:N42),2)</f>
        <v>0</v>
      </c>
      <c r="O43" s="195">
        <f>ROUND(SUM(O15:O42),2)</f>
        <v>0</v>
      </c>
      <c r="P43" s="195">
        <f>ROUND(SUM(P15:P42),2)</f>
        <v>0</v>
      </c>
    </row>
    <row r="44" spans="1:16" ht="15">
      <c r="A44" s="61"/>
      <c r="B44" s="61"/>
      <c r="C44" s="153" t="s">
        <v>388</v>
      </c>
      <c r="D44" s="63"/>
      <c r="E44" s="63"/>
      <c r="F44" s="63"/>
      <c r="G44" s="63"/>
      <c r="H44" s="63"/>
      <c r="I44" s="85"/>
      <c r="J44" s="63"/>
      <c r="K44" s="63"/>
      <c r="L44" s="196"/>
      <c r="M44" s="196"/>
      <c r="N44" s="196"/>
      <c r="O44" s="196"/>
      <c r="P44" s="196">
        <f>ROUND(N43*E44,2)</f>
        <v>0</v>
      </c>
    </row>
    <row r="45" spans="1:16" ht="15">
      <c r="A45" s="61"/>
      <c r="B45" s="61"/>
      <c r="C45" s="65" t="s">
        <v>387</v>
      </c>
      <c r="D45" s="63"/>
      <c r="E45" s="63"/>
      <c r="F45" s="63"/>
      <c r="G45" s="63"/>
      <c r="H45" s="63"/>
      <c r="I45" s="85"/>
      <c r="J45" s="63"/>
      <c r="K45" s="63"/>
      <c r="L45" s="196"/>
      <c r="M45" s="196"/>
      <c r="N45" s="196"/>
      <c r="O45" s="196"/>
      <c r="P45" s="197">
        <f>ROUND(SUM(P43:P44),2)</f>
        <v>0</v>
      </c>
    </row>
    <row r="46" spans="1:2" ht="15.75">
      <c r="A46" s="87"/>
      <c r="B46" s="87"/>
    </row>
    <row r="49" spans="3:12" ht="15">
      <c r="C49" s="73" t="s">
        <v>34</v>
      </c>
      <c r="K49" s="250" t="s">
        <v>239</v>
      </c>
      <c r="L49" s="250"/>
    </row>
    <row r="50" ht="15">
      <c r="C50" s="73"/>
    </row>
    <row r="51" spans="3:12" ht="15">
      <c r="C51" s="74"/>
      <c r="K51" s="250"/>
      <c r="L51" s="250"/>
    </row>
    <row r="52" spans="3:12" ht="15">
      <c r="C52" s="75" t="s">
        <v>35</v>
      </c>
      <c r="H52" s="28"/>
      <c r="K52" s="250" t="s">
        <v>239</v>
      </c>
      <c r="L52" s="250"/>
    </row>
  </sheetData>
  <sheetProtection/>
  <mergeCells count="17">
    <mergeCell ref="K52:L52"/>
    <mergeCell ref="A12:A13"/>
    <mergeCell ref="B12:B13"/>
    <mergeCell ref="C12:C13"/>
    <mergeCell ref="D12:D13"/>
    <mergeCell ref="E12:E13"/>
    <mergeCell ref="F12:K12"/>
    <mergeCell ref="L12:P12"/>
    <mergeCell ref="K49:L49"/>
    <mergeCell ref="K51:L51"/>
    <mergeCell ref="A9:P9"/>
    <mergeCell ref="A1:P1"/>
    <mergeCell ref="A2:P2"/>
    <mergeCell ref="A5:P5"/>
    <mergeCell ref="A6:P6"/>
    <mergeCell ref="A7:P7"/>
    <mergeCell ref="A4:P4"/>
  </mergeCells>
  <printOptions/>
  <pageMargins left="0.1968503937007874" right="0.1968503937007874" top="0.1968503937007874" bottom="0.1968503937007874" header="0.31496062992125984" footer="0.31496062992125984"/>
  <pageSetup orientation="landscape" paperSize="9" scale="85" r:id="rId1"/>
</worksheet>
</file>

<file path=xl/worksheets/sheet11.xml><?xml version="1.0" encoding="utf-8"?>
<worksheet xmlns="http://schemas.openxmlformats.org/spreadsheetml/2006/main" xmlns:r="http://schemas.openxmlformats.org/officeDocument/2006/relationships">
  <dimension ref="A1:P40"/>
  <sheetViews>
    <sheetView zoomScale="130" zoomScaleNormal="130" zoomScalePageLayoutView="0" workbookViewId="0" topLeftCell="A1">
      <selection activeCell="C32" sqref="C32"/>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2" width="8.7109375" style="1" customWidth="1"/>
    <col min="13" max="16" width="10.7109375" style="1" customWidth="1"/>
    <col min="17" max="16384" width="9.140625" style="1" customWidth="1"/>
  </cols>
  <sheetData>
    <row r="1" spans="1:16" ht="15">
      <c r="A1" s="261" t="s">
        <v>36</v>
      </c>
      <c r="B1" s="261"/>
      <c r="C1" s="261"/>
      <c r="D1" s="261"/>
      <c r="E1" s="261"/>
      <c r="F1" s="261"/>
      <c r="G1" s="261"/>
      <c r="H1" s="261"/>
      <c r="I1" s="261"/>
      <c r="J1" s="261"/>
      <c r="K1" s="261"/>
      <c r="L1" s="261"/>
      <c r="M1" s="261"/>
      <c r="N1" s="261"/>
      <c r="O1" s="261"/>
      <c r="P1" s="261"/>
    </row>
    <row r="2" spans="1:16" ht="15">
      <c r="A2" s="261" t="s">
        <v>337</v>
      </c>
      <c r="B2" s="261"/>
      <c r="C2" s="261"/>
      <c r="D2" s="261"/>
      <c r="E2" s="261"/>
      <c r="F2" s="261"/>
      <c r="G2" s="261"/>
      <c r="H2" s="261"/>
      <c r="I2" s="261"/>
      <c r="J2" s="261"/>
      <c r="K2" s="261"/>
      <c r="L2" s="261"/>
      <c r="M2" s="261"/>
      <c r="N2" s="261"/>
      <c r="O2" s="261"/>
      <c r="P2" s="261"/>
    </row>
    <row r="3" spans="1:16" ht="15">
      <c r="A3" s="27"/>
      <c r="B3" s="27"/>
      <c r="C3" s="28"/>
      <c r="D3" s="28"/>
      <c r="E3" s="28"/>
      <c r="F3" s="28"/>
      <c r="G3" s="28"/>
      <c r="H3" s="28"/>
      <c r="I3" s="29"/>
      <c r="J3" s="28"/>
      <c r="K3" s="28"/>
      <c r="L3" s="28"/>
      <c r="M3" s="28"/>
      <c r="N3" s="28"/>
      <c r="O3" s="28"/>
      <c r="P3" s="28"/>
    </row>
    <row r="4" spans="1:16" ht="15">
      <c r="A4" s="264" t="s">
        <v>321</v>
      </c>
      <c r="B4" s="264"/>
      <c r="C4" s="264"/>
      <c r="D4" s="264"/>
      <c r="E4" s="264"/>
      <c r="F4" s="264"/>
      <c r="G4" s="264"/>
      <c r="H4" s="264"/>
      <c r="I4" s="264"/>
      <c r="J4" s="264"/>
      <c r="K4" s="264"/>
      <c r="L4" s="264"/>
      <c r="M4" s="264"/>
      <c r="N4" s="264"/>
      <c r="O4" s="264"/>
      <c r="P4" s="264"/>
    </row>
    <row r="5" spans="1:16" ht="15">
      <c r="A5" s="263" t="s">
        <v>319</v>
      </c>
      <c r="B5" s="263"/>
      <c r="C5" s="263"/>
      <c r="D5" s="263"/>
      <c r="E5" s="263"/>
      <c r="F5" s="263"/>
      <c r="G5" s="263"/>
      <c r="H5" s="263"/>
      <c r="I5" s="263"/>
      <c r="J5" s="263"/>
      <c r="K5" s="263"/>
      <c r="L5" s="263"/>
      <c r="M5" s="263"/>
      <c r="N5" s="263"/>
      <c r="O5" s="263"/>
      <c r="P5" s="263"/>
    </row>
    <row r="6" spans="1:16" ht="15">
      <c r="A6" s="263" t="s">
        <v>320</v>
      </c>
      <c r="B6" s="263"/>
      <c r="C6" s="263"/>
      <c r="D6" s="263"/>
      <c r="E6" s="263"/>
      <c r="F6" s="263"/>
      <c r="G6" s="263"/>
      <c r="H6" s="263"/>
      <c r="I6" s="263"/>
      <c r="J6" s="263"/>
      <c r="K6" s="263"/>
      <c r="L6" s="263"/>
      <c r="M6" s="263"/>
      <c r="N6" s="263"/>
      <c r="O6" s="263"/>
      <c r="P6" s="263"/>
    </row>
    <row r="7" spans="1:16" ht="15">
      <c r="A7" s="263" t="s">
        <v>39</v>
      </c>
      <c r="B7" s="263"/>
      <c r="C7" s="263"/>
      <c r="D7" s="263"/>
      <c r="E7" s="263"/>
      <c r="F7" s="263"/>
      <c r="G7" s="263"/>
      <c r="H7" s="263"/>
      <c r="I7" s="263"/>
      <c r="J7" s="263"/>
      <c r="K7" s="263"/>
      <c r="L7" s="263"/>
      <c r="M7" s="263"/>
      <c r="N7" s="263"/>
      <c r="O7" s="263"/>
      <c r="P7" s="263"/>
    </row>
    <row r="8" spans="1:2" ht="15.75">
      <c r="A8" s="30"/>
      <c r="B8" s="30"/>
    </row>
    <row r="9" spans="1:16" ht="15">
      <c r="A9" s="251" t="s">
        <v>129</v>
      </c>
      <c r="B9" s="251"/>
      <c r="C9" s="251"/>
      <c r="D9" s="251"/>
      <c r="E9" s="251"/>
      <c r="F9" s="251"/>
      <c r="G9" s="251"/>
      <c r="H9" s="251"/>
      <c r="I9" s="251"/>
      <c r="J9" s="251"/>
      <c r="K9" s="251"/>
      <c r="L9" s="251"/>
      <c r="M9" s="251"/>
      <c r="N9" s="251"/>
      <c r="O9" s="251"/>
      <c r="P9" s="251"/>
    </row>
    <row r="10" spans="1:16" ht="15">
      <c r="A10" s="158"/>
      <c r="B10" s="158"/>
      <c r="C10" s="158"/>
      <c r="D10" s="158"/>
      <c r="E10" s="158"/>
      <c r="F10" s="158"/>
      <c r="G10" s="158"/>
      <c r="H10" s="158"/>
      <c r="I10" s="158"/>
      <c r="J10" s="158"/>
      <c r="K10" s="158"/>
      <c r="L10" s="33" t="s">
        <v>40</v>
      </c>
      <c r="M10" s="34">
        <f>P33</f>
        <v>0</v>
      </c>
      <c r="N10" s="35" t="s">
        <v>41</v>
      </c>
      <c r="O10" s="158"/>
      <c r="P10" s="158"/>
    </row>
    <row r="11" spans="1:16" ht="15">
      <c r="A11" s="36"/>
      <c r="B11" s="36"/>
      <c r="C11" s="36"/>
      <c r="D11" s="36"/>
      <c r="E11" s="36"/>
      <c r="F11" s="36"/>
      <c r="G11" s="36"/>
      <c r="H11" s="36"/>
      <c r="I11" s="37"/>
      <c r="J11" s="36"/>
      <c r="K11" s="36"/>
      <c r="L11" s="36"/>
      <c r="M11" s="36"/>
      <c r="N11" s="36"/>
      <c r="O11" s="36"/>
      <c r="P11" s="33" t="s">
        <v>241</v>
      </c>
    </row>
    <row r="12" spans="1:16" ht="12.75" customHeight="1">
      <c r="A12" s="252" t="s">
        <v>42</v>
      </c>
      <c r="B12" s="253" t="s">
        <v>43</v>
      </c>
      <c r="C12" s="255" t="s">
        <v>44</v>
      </c>
      <c r="D12" s="256" t="s">
        <v>45</v>
      </c>
      <c r="E12" s="257" t="s">
        <v>46</v>
      </c>
      <c r="F12" s="258" t="s">
        <v>47</v>
      </c>
      <c r="G12" s="259"/>
      <c r="H12" s="259"/>
      <c r="I12" s="259"/>
      <c r="J12" s="259"/>
      <c r="K12" s="260"/>
      <c r="L12" s="258" t="s">
        <v>48</v>
      </c>
      <c r="M12" s="259"/>
      <c r="N12" s="259"/>
      <c r="O12" s="259"/>
      <c r="P12" s="260"/>
    </row>
    <row r="13" spans="1:16" ht="105">
      <c r="A13" s="252"/>
      <c r="B13" s="254"/>
      <c r="C13" s="255"/>
      <c r="D13" s="256"/>
      <c r="E13" s="257"/>
      <c r="F13" s="160" t="s">
        <v>49</v>
      </c>
      <c r="G13" s="39" t="s">
        <v>50</v>
      </c>
      <c r="H13" s="160" t="s">
        <v>51</v>
      </c>
      <c r="I13" s="40" t="s">
        <v>52</v>
      </c>
      <c r="J13" s="160" t="s">
        <v>53</v>
      </c>
      <c r="K13" s="160" t="s">
        <v>54</v>
      </c>
      <c r="L13" s="160" t="s">
        <v>55</v>
      </c>
      <c r="M13" s="160" t="s">
        <v>51</v>
      </c>
      <c r="N13" s="160" t="s">
        <v>52</v>
      </c>
      <c r="O13" s="160" t="s">
        <v>53</v>
      </c>
      <c r="P13" s="160" t="s">
        <v>56</v>
      </c>
    </row>
    <row r="14" spans="1:16" ht="15">
      <c r="A14" s="159"/>
      <c r="B14" s="99" t="s">
        <v>92</v>
      </c>
      <c r="C14" s="89" t="s">
        <v>93</v>
      </c>
      <c r="D14" s="160"/>
      <c r="E14" s="161"/>
      <c r="F14" s="160"/>
      <c r="G14" s="39"/>
      <c r="H14" s="160"/>
      <c r="I14" s="40"/>
      <c r="J14" s="160"/>
      <c r="K14" s="160"/>
      <c r="L14" s="160"/>
      <c r="M14" s="160"/>
      <c r="N14" s="160"/>
      <c r="O14" s="160"/>
      <c r="P14" s="160"/>
    </row>
    <row r="15" spans="1:16" ht="15">
      <c r="A15" s="41"/>
      <c r="B15" s="99"/>
      <c r="C15" s="100" t="s">
        <v>111</v>
      </c>
      <c r="D15" s="77"/>
      <c r="E15" s="78"/>
      <c r="F15" s="81"/>
      <c r="G15" s="82"/>
      <c r="H15" s="79"/>
      <c r="I15" s="83"/>
      <c r="J15" s="46"/>
      <c r="K15" s="80"/>
      <c r="L15" s="79"/>
      <c r="M15" s="79"/>
      <c r="N15" s="79"/>
      <c r="O15" s="79"/>
      <c r="P15" s="80"/>
    </row>
    <row r="16" spans="1:16" ht="38.25">
      <c r="A16" s="41">
        <v>1</v>
      </c>
      <c r="B16" s="41" t="s">
        <v>60</v>
      </c>
      <c r="C16" s="114" t="s">
        <v>325</v>
      </c>
      <c r="D16" s="59" t="s">
        <v>72</v>
      </c>
      <c r="E16" s="131" t="s">
        <v>326</v>
      </c>
      <c r="F16" s="163"/>
      <c r="G16" s="163"/>
      <c r="H16" s="164">
        <f aca="true" t="shared" si="0" ref="H16:H30">ROUND(F16*G16,2)</f>
        <v>0</v>
      </c>
      <c r="I16" s="165"/>
      <c r="J16" s="165"/>
      <c r="K16" s="166">
        <f aca="true" t="shared" si="1" ref="K16:K30">ROUND(SUM(H16+I16+J16),2)</f>
        <v>0</v>
      </c>
      <c r="L16" s="164">
        <f>ROUND(E16*F16,2)</f>
        <v>0</v>
      </c>
      <c r="M16" s="164">
        <f>ROUND(E16*H16,2)</f>
        <v>0</v>
      </c>
      <c r="N16" s="164">
        <f>ROUND(E16*I16,2)</f>
        <v>0</v>
      </c>
      <c r="O16" s="164">
        <f>ROUND(E16*J16,2)</f>
        <v>0</v>
      </c>
      <c r="P16" s="166">
        <f>ROUND(SUM(M16+N16+O16),2)</f>
        <v>0</v>
      </c>
    </row>
    <row r="17" spans="1:16" ht="15">
      <c r="A17" s="41"/>
      <c r="B17" s="41"/>
      <c r="C17" s="97" t="s">
        <v>112</v>
      </c>
      <c r="D17" s="59" t="s">
        <v>72</v>
      </c>
      <c r="E17" s="84">
        <f>E16*1.03</f>
        <v>434.4231</v>
      </c>
      <c r="F17" s="163"/>
      <c r="G17" s="163"/>
      <c r="H17" s="164">
        <f t="shared" si="0"/>
        <v>0</v>
      </c>
      <c r="I17" s="168"/>
      <c r="J17" s="165"/>
      <c r="K17" s="166">
        <f t="shared" si="1"/>
        <v>0</v>
      </c>
      <c r="L17" s="164">
        <f>ROUND(E17*F17,2)</f>
        <v>0</v>
      </c>
      <c r="M17" s="164">
        <f>ROUND(E17*H17,2)</f>
        <v>0</v>
      </c>
      <c r="N17" s="164">
        <f>ROUND(E17*I17,2)</f>
        <v>0</v>
      </c>
      <c r="O17" s="164">
        <f>ROUND(E17*J17,2)</f>
        <v>0</v>
      </c>
      <c r="P17" s="166">
        <f>ROUND(SUM(M17+N17+O17),2)</f>
        <v>0</v>
      </c>
    </row>
    <row r="18" spans="1:16" ht="25.5">
      <c r="A18" s="41"/>
      <c r="B18" s="41"/>
      <c r="C18" s="97" t="s">
        <v>327</v>
      </c>
      <c r="D18" s="59" t="s">
        <v>90</v>
      </c>
      <c r="E18" s="84">
        <v>2</v>
      </c>
      <c r="F18" s="163"/>
      <c r="G18" s="163"/>
      <c r="H18" s="164">
        <f t="shared" si="0"/>
        <v>0</v>
      </c>
      <c r="I18" s="168"/>
      <c r="J18" s="165"/>
      <c r="K18" s="166">
        <f t="shared" si="1"/>
        <v>0</v>
      </c>
      <c r="L18" s="164">
        <f aca="true" t="shared" si="2" ref="L18:L30">ROUND(E18*F18,2)</f>
        <v>0</v>
      </c>
      <c r="M18" s="164">
        <f aca="true" t="shared" si="3" ref="M18:M30">ROUND(E18*H18,2)</f>
        <v>0</v>
      </c>
      <c r="N18" s="164">
        <f aca="true" t="shared" si="4" ref="N18:N30">ROUND(E18*I18,2)</f>
        <v>0</v>
      </c>
      <c r="O18" s="164">
        <f aca="true" t="shared" si="5" ref="O18:O30">ROUND(E18*J18,2)</f>
        <v>0</v>
      </c>
      <c r="P18" s="166">
        <f aca="true" t="shared" si="6" ref="P18:P30">ROUND(SUM(M18+N18+O18),2)</f>
        <v>0</v>
      </c>
    </row>
    <row r="19" spans="1:16" ht="51">
      <c r="A19" s="41">
        <v>2</v>
      </c>
      <c r="B19" s="41" t="s">
        <v>60</v>
      </c>
      <c r="C19" s="114" t="s">
        <v>328</v>
      </c>
      <c r="D19" s="59" t="s">
        <v>72</v>
      </c>
      <c r="E19" s="84" t="s">
        <v>329</v>
      </c>
      <c r="F19" s="163"/>
      <c r="G19" s="163"/>
      <c r="H19" s="164">
        <f t="shared" si="0"/>
        <v>0</v>
      </c>
      <c r="I19" s="165"/>
      <c r="J19" s="165"/>
      <c r="K19" s="166">
        <f t="shared" si="1"/>
        <v>0</v>
      </c>
      <c r="L19" s="164">
        <f>ROUND(E19*F19,2)</f>
        <v>0</v>
      </c>
      <c r="M19" s="164">
        <f>ROUND(E19*H19,2)</f>
        <v>0</v>
      </c>
      <c r="N19" s="164">
        <f>ROUND(E19*I19,2)</f>
        <v>0</v>
      </c>
      <c r="O19" s="164">
        <f>ROUND(E19*J19,2)</f>
        <v>0</v>
      </c>
      <c r="P19" s="166">
        <f>ROUND(SUM(M19+N19+O19),2)</f>
        <v>0</v>
      </c>
    </row>
    <row r="20" spans="1:16" ht="15">
      <c r="A20" s="41"/>
      <c r="B20" s="41"/>
      <c r="C20" s="97" t="s">
        <v>113</v>
      </c>
      <c r="D20" s="59" t="s">
        <v>72</v>
      </c>
      <c r="E20" s="84">
        <f>E19*1.15</f>
        <v>122.30249999999998</v>
      </c>
      <c r="F20" s="163"/>
      <c r="G20" s="163"/>
      <c r="H20" s="164">
        <f t="shared" si="0"/>
        <v>0</v>
      </c>
      <c r="I20" s="168"/>
      <c r="J20" s="165"/>
      <c r="K20" s="166">
        <f t="shared" si="1"/>
        <v>0</v>
      </c>
      <c r="L20" s="164">
        <f>ROUND(E20*F20,2)</f>
        <v>0</v>
      </c>
      <c r="M20" s="164">
        <f>ROUND(E20*H20,2)</f>
        <v>0</v>
      </c>
      <c r="N20" s="164">
        <f>ROUND(E20*I20,2)</f>
        <v>0</v>
      </c>
      <c r="O20" s="164">
        <f>ROUND(E20*J20,2)</f>
        <v>0</v>
      </c>
      <c r="P20" s="166">
        <f>ROUND(SUM(M20+N20+O20),2)</f>
        <v>0</v>
      </c>
    </row>
    <row r="21" spans="1:16" ht="15">
      <c r="A21" s="41"/>
      <c r="B21" s="41"/>
      <c r="C21" s="97" t="s">
        <v>114</v>
      </c>
      <c r="D21" s="59" t="s">
        <v>90</v>
      </c>
      <c r="E21" s="84">
        <v>22</v>
      </c>
      <c r="F21" s="163"/>
      <c r="G21" s="163"/>
      <c r="H21" s="164">
        <f t="shared" si="0"/>
        <v>0</v>
      </c>
      <c r="I21" s="168"/>
      <c r="J21" s="165"/>
      <c r="K21" s="166">
        <f t="shared" si="1"/>
        <v>0</v>
      </c>
      <c r="L21" s="164">
        <f t="shared" si="2"/>
        <v>0</v>
      </c>
      <c r="M21" s="164">
        <f t="shared" si="3"/>
        <v>0</v>
      </c>
      <c r="N21" s="164">
        <f t="shared" si="4"/>
        <v>0</v>
      </c>
      <c r="O21" s="164">
        <f t="shared" si="5"/>
        <v>0</v>
      </c>
      <c r="P21" s="166">
        <f t="shared" si="6"/>
        <v>0</v>
      </c>
    </row>
    <row r="22" spans="1:16" ht="15">
      <c r="A22" s="41"/>
      <c r="B22" s="41"/>
      <c r="C22" s="97" t="s">
        <v>115</v>
      </c>
      <c r="D22" s="59" t="s">
        <v>90</v>
      </c>
      <c r="E22" s="84">
        <v>22</v>
      </c>
      <c r="F22" s="163"/>
      <c r="G22" s="163"/>
      <c r="H22" s="164">
        <f t="shared" si="0"/>
        <v>0</v>
      </c>
      <c r="I22" s="168"/>
      <c r="J22" s="165"/>
      <c r="K22" s="166">
        <f t="shared" si="1"/>
        <v>0</v>
      </c>
      <c r="L22" s="164">
        <f t="shared" si="2"/>
        <v>0</v>
      </c>
      <c r="M22" s="164">
        <f t="shared" si="3"/>
        <v>0</v>
      </c>
      <c r="N22" s="164">
        <f t="shared" si="4"/>
        <v>0</v>
      </c>
      <c r="O22" s="164">
        <f t="shared" si="5"/>
        <v>0</v>
      </c>
      <c r="P22" s="166">
        <f t="shared" si="6"/>
        <v>0</v>
      </c>
    </row>
    <row r="23" spans="1:16" ht="25.5">
      <c r="A23" s="41">
        <v>3</v>
      </c>
      <c r="B23" s="41" t="s">
        <v>60</v>
      </c>
      <c r="C23" s="114" t="s">
        <v>330</v>
      </c>
      <c r="D23" s="59" t="s">
        <v>90</v>
      </c>
      <c r="E23" s="84">
        <v>1</v>
      </c>
      <c r="F23" s="163"/>
      <c r="G23" s="163"/>
      <c r="H23" s="164">
        <f t="shared" si="0"/>
        <v>0</v>
      </c>
      <c r="I23" s="165"/>
      <c r="J23" s="165"/>
      <c r="K23" s="166">
        <f t="shared" si="1"/>
        <v>0</v>
      </c>
      <c r="L23" s="164">
        <f t="shared" si="2"/>
        <v>0</v>
      </c>
      <c r="M23" s="164">
        <f t="shared" si="3"/>
        <v>0</v>
      </c>
      <c r="N23" s="164">
        <f t="shared" si="4"/>
        <v>0</v>
      </c>
      <c r="O23" s="164">
        <f t="shared" si="5"/>
        <v>0</v>
      </c>
      <c r="P23" s="166">
        <f t="shared" si="6"/>
        <v>0</v>
      </c>
    </row>
    <row r="24" spans="1:16" ht="51">
      <c r="A24" s="41"/>
      <c r="B24" s="41"/>
      <c r="C24" s="97" t="s">
        <v>331</v>
      </c>
      <c r="D24" s="59" t="s">
        <v>90</v>
      </c>
      <c r="E24" s="84">
        <v>1</v>
      </c>
      <c r="F24" s="163"/>
      <c r="G24" s="163"/>
      <c r="H24" s="164">
        <f t="shared" si="0"/>
        <v>0</v>
      </c>
      <c r="I24" s="168"/>
      <c r="J24" s="165"/>
      <c r="K24" s="166">
        <f t="shared" si="1"/>
        <v>0</v>
      </c>
      <c r="L24" s="164">
        <f t="shared" si="2"/>
        <v>0</v>
      </c>
      <c r="M24" s="164">
        <f t="shared" si="3"/>
        <v>0</v>
      </c>
      <c r="N24" s="164">
        <f t="shared" si="4"/>
        <v>0</v>
      </c>
      <c r="O24" s="164">
        <f t="shared" si="5"/>
        <v>0</v>
      </c>
      <c r="P24" s="166">
        <f t="shared" si="6"/>
        <v>0</v>
      </c>
    </row>
    <row r="25" spans="1:16" ht="25.5">
      <c r="A25" s="41">
        <v>4</v>
      </c>
      <c r="B25" s="41" t="s">
        <v>60</v>
      </c>
      <c r="C25" s="114" t="s">
        <v>332</v>
      </c>
      <c r="D25" s="59" t="s">
        <v>90</v>
      </c>
      <c r="E25" s="84">
        <v>4</v>
      </c>
      <c r="F25" s="163"/>
      <c r="G25" s="163"/>
      <c r="H25" s="164">
        <f t="shared" si="0"/>
        <v>0</v>
      </c>
      <c r="I25" s="165"/>
      <c r="J25" s="165"/>
      <c r="K25" s="166">
        <f t="shared" si="1"/>
        <v>0</v>
      </c>
      <c r="L25" s="164">
        <f t="shared" si="2"/>
        <v>0</v>
      </c>
      <c r="M25" s="164">
        <f t="shared" si="3"/>
        <v>0</v>
      </c>
      <c r="N25" s="164">
        <f t="shared" si="4"/>
        <v>0</v>
      </c>
      <c r="O25" s="164">
        <f t="shared" si="5"/>
        <v>0</v>
      </c>
      <c r="P25" s="166">
        <f t="shared" si="6"/>
        <v>0</v>
      </c>
    </row>
    <row r="26" spans="1:16" ht="51">
      <c r="A26" s="41"/>
      <c r="B26" s="41"/>
      <c r="C26" s="97" t="s">
        <v>333</v>
      </c>
      <c r="D26" s="59" t="s">
        <v>90</v>
      </c>
      <c r="E26" s="84">
        <v>1</v>
      </c>
      <c r="F26" s="163"/>
      <c r="G26" s="163"/>
      <c r="H26" s="164">
        <f t="shared" si="0"/>
        <v>0</v>
      </c>
      <c r="I26" s="168"/>
      <c r="J26" s="165"/>
      <c r="K26" s="166">
        <f t="shared" si="1"/>
        <v>0</v>
      </c>
      <c r="L26" s="164">
        <f t="shared" si="2"/>
        <v>0</v>
      </c>
      <c r="M26" s="164">
        <f t="shared" si="3"/>
        <v>0</v>
      </c>
      <c r="N26" s="164">
        <f t="shared" si="4"/>
        <v>0</v>
      </c>
      <c r="O26" s="164">
        <f t="shared" si="5"/>
        <v>0</v>
      </c>
      <c r="P26" s="166">
        <f t="shared" si="6"/>
        <v>0</v>
      </c>
    </row>
    <row r="27" spans="1:16" ht="51">
      <c r="A27" s="41"/>
      <c r="B27" s="41"/>
      <c r="C27" s="97" t="s">
        <v>334</v>
      </c>
      <c r="D27" s="59" t="s">
        <v>90</v>
      </c>
      <c r="E27" s="84">
        <v>3</v>
      </c>
      <c r="F27" s="163"/>
      <c r="G27" s="163"/>
      <c r="H27" s="164">
        <f t="shared" si="0"/>
        <v>0</v>
      </c>
      <c r="I27" s="168"/>
      <c r="J27" s="165"/>
      <c r="K27" s="166">
        <f t="shared" si="1"/>
        <v>0</v>
      </c>
      <c r="L27" s="164">
        <f t="shared" si="2"/>
        <v>0</v>
      </c>
      <c r="M27" s="164">
        <f t="shared" si="3"/>
        <v>0</v>
      </c>
      <c r="N27" s="164">
        <f t="shared" si="4"/>
        <v>0</v>
      </c>
      <c r="O27" s="164">
        <f t="shared" si="5"/>
        <v>0</v>
      </c>
      <c r="P27" s="166">
        <f t="shared" si="6"/>
        <v>0</v>
      </c>
    </row>
    <row r="28" spans="1:16" ht="25.5">
      <c r="A28" s="41">
        <v>5</v>
      </c>
      <c r="B28" s="41" t="s">
        <v>60</v>
      </c>
      <c r="C28" s="114" t="s">
        <v>116</v>
      </c>
      <c r="D28" s="59" t="s">
        <v>90</v>
      </c>
      <c r="E28" s="84">
        <v>22</v>
      </c>
      <c r="F28" s="163"/>
      <c r="G28" s="163"/>
      <c r="H28" s="164">
        <f t="shared" si="0"/>
        <v>0</v>
      </c>
      <c r="I28" s="165"/>
      <c r="J28" s="165"/>
      <c r="K28" s="166">
        <f t="shared" si="1"/>
        <v>0</v>
      </c>
      <c r="L28" s="164">
        <f t="shared" si="2"/>
        <v>0</v>
      </c>
      <c r="M28" s="164">
        <f t="shared" si="3"/>
        <v>0</v>
      </c>
      <c r="N28" s="164">
        <f t="shared" si="4"/>
        <v>0</v>
      </c>
      <c r="O28" s="164">
        <f t="shared" si="5"/>
        <v>0</v>
      </c>
      <c r="P28" s="166">
        <f t="shared" si="6"/>
        <v>0</v>
      </c>
    </row>
    <row r="29" spans="1:16" ht="51">
      <c r="A29" s="41"/>
      <c r="B29" s="41"/>
      <c r="C29" s="97" t="s">
        <v>335</v>
      </c>
      <c r="D29" s="59" t="s">
        <v>90</v>
      </c>
      <c r="E29" s="84">
        <v>3</v>
      </c>
      <c r="F29" s="163"/>
      <c r="G29" s="163"/>
      <c r="H29" s="164">
        <f t="shared" si="0"/>
        <v>0</v>
      </c>
      <c r="I29" s="165"/>
      <c r="J29" s="175"/>
      <c r="K29" s="166">
        <f t="shared" si="1"/>
        <v>0</v>
      </c>
      <c r="L29" s="164">
        <f t="shared" si="2"/>
        <v>0</v>
      </c>
      <c r="M29" s="164">
        <f t="shared" si="3"/>
        <v>0</v>
      </c>
      <c r="N29" s="164">
        <f t="shared" si="4"/>
        <v>0</v>
      </c>
      <c r="O29" s="164">
        <f t="shared" si="5"/>
        <v>0</v>
      </c>
      <c r="P29" s="166">
        <f t="shared" si="6"/>
        <v>0</v>
      </c>
    </row>
    <row r="30" spans="1:16" ht="51">
      <c r="A30" s="41"/>
      <c r="B30" s="41"/>
      <c r="C30" s="97" t="s">
        <v>336</v>
      </c>
      <c r="D30" s="59" t="s">
        <v>90</v>
      </c>
      <c r="E30" s="84">
        <v>19</v>
      </c>
      <c r="F30" s="163"/>
      <c r="G30" s="163"/>
      <c r="H30" s="164">
        <f t="shared" si="0"/>
        <v>0</v>
      </c>
      <c r="I30" s="165"/>
      <c r="J30" s="165"/>
      <c r="K30" s="166">
        <f t="shared" si="1"/>
        <v>0</v>
      </c>
      <c r="L30" s="164">
        <f t="shared" si="2"/>
        <v>0</v>
      </c>
      <c r="M30" s="164">
        <f t="shared" si="3"/>
        <v>0</v>
      </c>
      <c r="N30" s="164">
        <f t="shared" si="4"/>
        <v>0</v>
      </c>
      <c r="O30" s="164">
        <f t="shared" si="5"/>
        <v>0</v>
      </c>
      <c r="P30" s="166">
        <f t="shared" si="6"/>
        <v>0</v>
      </c>
    </row>
    <row r="31" spans="1:16" ht="15">
      <c r="A31" s="61"/>
      <c r="B31" s="61"/>
      <c r="C31" s="62" t="s">
        <v>85</v>
      </c>
      <c r="D31" s="63"/>
      <c r="E31" s="63"/>
      <c r="F31" s="86"/>
      <c r="G31" s="86"/>
      <c r="H31" s="86"/>
      <c r="I31" s="177"/>
      <c r="J31" s="86"/>
      <c r="K31" s="86"/>
      <c r="L31" s="178">
        <f>ROUND(SUM(L15:L30),2)</f>
        <v>0</v>
      </c>
      <c r="M31" s="178">
        <f>ROUND(SUM(M15:M30),2)</f>
        <v>0</v>
      </c>
      <c r="N31" s="178">
        <f>ROUND(SUM(N15:N30),2)</f>
        <v>0</v>
      </c>
      <c r="O31" s="178">
        <f>ROUND(SUM(O15:O30),2)</f>
        <v>0</v>
      </c>
      <c r="P31" s="178">
        <f>ROUND(SUM(P15:P30),2)</f>
        <v>0</v>
      </c>
    </row>
    <row r="32" spans="1:16" ht="15">
      <c r="A32" s="61"/>
      <c r="B32" s="61"/>
      <c r="C32" s="64" t="s">
        <v>388</v>
      </c>
      <c r="D32" s="63"/>
      <c r="E32" s="63"/>
      <c r="F32" s="86"/>
      <c r="G32" s="86"/>
      <c r="H32" s="86"/>
      <c r="I32" s="177"/>
      <c r="J32" s="86"/>
      <c r="K32" s="86"/>
      <c r="L32" s="86"/>
      <c r="M32" s="86"/>
      <c r="N32" s="86"/>
      <c r="O32" s="86"/>
      <c r="P32" s="86">
        <f>ROUND(N31*E32,2)</f>
        <v>0</v>
      </c>
    </row>
    <row r="33" spans="1:16" ht="15">
      <c r="A33" s="61"/>
      <c r="B33" s="61"/>
      <c r="C33" s="65" t="s">
        <v>387</v>
      </c>
      <c r="D33" s="63"/>
      <c r="E33" s="63"/>
      <c r="F33" s="86"/>
      <c r="G33" s="86"/>
      <c r="H33" s="86"/>
      <c r="I33" s="177"/>
      <c r="J33" s="86"/>
      <c r="K33" s="86"/>
      <c r="L33" s="86"/>
      <c r="M33" s="86"/>
      <c r="N33" s="86"/>
      <c r="O33" s="86"/>
      <c r="P33" s="179">
        <f>ROUND(SUM(P31:P32),2)</f>
        <v>0</v>
      </c>
    </row>
    <row r="34" spans="1:2" ht="15.75">
      <c r="A34" s="87"/>
      <c r="B34" s="87"/>
    </row>
    <row r="37" spans="3:12" ht="15" customHeight="1">
      <c r="C37" s="73" t="s">
        <v>34</v>
      </c>
      <c r="K37" s="250" t="s">
        <v>239</v>
      </c>
      <c r="L37" s="250"/>
    </row>
    <row r="38" ht="15">
      <c r="C38" s="73"/>
    </row>
    <row r="39" spans="3:12" ht="15">
      <c r="C39" s="74"/>
      <c r="K39" s="250"/>
      <c r="L39" s="250"/>
    </row>
    <row r="40" spans="3:12" ht="15" customHeight="1">
      <c r="C40" s="75" t="s">
        <v>35</v>
      </c>
      <c r="H40" s="28"/>
      <c r="K40" s="250" t="s">
        <v>239</v>
      </c>
      <c r="L40" s="250"/>
    </row>
  </sheetData>
  <sheetProtection/>
  <mergeCells count="17">
    <mergeCell ref="L12:P12"/>
    <mergeCell ref="K37:L37"/>
    <mergeCell ref="K39:L39"/>
    <mergeCell ref="K40:L40"/>
    <mergeCell ref="A4:P4"/>
    <mergeCell ref="A12:A13"/>
    <mergeCell ref="B12:B13"/>
    <mergeCell ref="C12:C13"/>
    <mergeCell ref="D12:D13"/>
    <mergeCell ref="E12:E13"/>
    <mergeCell ref="F12:K12"/>
    <mergeCell ref="A9:P9"/>
    <mergeCell ref="A1:P1"/>
    <mergeCell ref="A2:P2"/>
    <mergeCell ref="A5:P5"/>
    <mergeCell ref="A6:P6"/>
    <mergeCell ref="A7:P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48"/>
  <sheetViews>
    <sheetView zoomScale="130" zoomScaleNormal="130" zoomScalePageLayoutView="0" workbookViewId="0" topLeftCell="A1">
      <selection activeCell="C40" sqref="C40"/>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61" t="s">
        <v>36</v>
      </c>
      <c r="B1" s="261"/>
      <c r="C1" s="261"/>
      <c r="D1" s="261"/>
      <c r="E1" s="261"/>
      <c r="F1" s="261"/>
      <c r="G1" s="261"/>
      <c r="H1" s="261"/>
      <c r="I1" s="261"/>
      <c r="J1" s="261"/>
      <c r="K1" s="261"/>
      <c r="L1" s="261"/>
      <c r="M1" s="261"/>
      <c r="N1" s="261"/>
      <c r="O1" s="261"/>
      <c r="P1" s="261"/>
    </row>
    <row r="2" spans="1:16" ht="15">
      <c r="A2" s="261" t="s">
        <v>359</v>
      </c>
      <c r="B2" s="261"/>
      <c r="C2" s="261"/>
      <c r="D2" s="261"/>
      <c r="E2" s="261"/>
      <c r="F2" s="261"/>
      <c r="G2" s="261"/>
      <c r="H2" s="261"/>
      <c r="I2" s="261"/>
      <c r="J2" s="261"/>
      <c r="K2" s="261"/>
      <c r="L2" s="261"/>
      <c r="M2" s="261"/>
      <c r="N2" s="261"/>
      <c r="O2" s="261"/>
      <c r="P2" s="261"/>
    </row>
    <row r="3" spans="1:16" ht="15">
      <c r="A3" s="27"/>
      <c r="B3" s="27"/>
      <c r="C3" s="28"/>
      <c r="D3" s="28"/>
      <c r="E3" s="28"/>
      <c r="F3" s="28"/>
      <c r="G3" s="28"/>
      <c r="H3" s="28"/>
      <c r="I3" s="29"/>
      <c r="J3" s="28"/>
      <c r="K3" s="28"/>
      <c r="L3" s="28"/>
      <c r="M3" s="28"/>
      <c r="N3" s="28"/>
      <c r="O3" s="28"/>
      <c r="P3" s="28"/>
    </row>
    <row r="4" spans="1:16" ht="15">
      <c r="A4" s="264" t="s">
        <v>321</v>
      </c>
      <c r="B4" s="264"/>
      <c r="C4" s="264"/>
      <c r="D4" s="264"/>
      <c r="E4" s="264"/>
      <c r="F4" s="264"/>
      <c r="G4" s="264"/>
      <c r="H4" s="264"/>
      <c r="I4" s="264"/>
      <c r="J4" s="264"/>
      <c r="K4" s="264"/>
      <c r="L4" s="264"/>
      <c r="M4" s="264"/>
      <c r="N4" s="264"/>
      <c r="O4" s="264"/>
      <c r="P4" s="264"/>
    </row>
    <row r="5" spans="1:16" ht="15">
      <c r="A5" s="263" t="s">
        <v>322</v>
      </c>
      <c r="B5" s="263"/>
      <c r="C5" s="263"/>
      <c r="D5" s="263"/>
      <c r="E5" s="263"/>
      <c r="F5" s="263"/>
      <c r="G5" s="263"/>
      <c r="H5" s="263"/>
      <c r="I5" s="263"/>
      <c r="J5" s="263"/>
      <c r="K5" s="263"/>
      <c r="L5" s="263"/>
      <c r="M5" s="263"/>
      <c r="N5" s="263"/>
      <c r="O5" s="263"/>
      <c r="P5" s="263"/>
    </row>
    <row r="6" spans="1:16" ht="15">
      <c r="A6" s="263" t="s">
        <v>320</v>
      </c>
      <c r="B6" s="263"/>
      <c r="C6" s="263"/>
      <c r="D6" s="263"/>
      <c r="E6" s="263"/>
      <c r="F6" s="263"/>
      <c r="G6" s="263"/>
      <c r="H6" s="263"/>
      <c r="I6" s="263"/>
      <c r="J6" s="263"/>
      <c r="K6" s="263"/>
      <c r="L6" s="263"/>
      <c r="M6" s="263"/>
      <c r="N6" s="263"/>
      <c r="O6" s="263"/>
      <c r="P6" s="263"/>
    </row>
    <row r="7" spans="1:16" ht="15">
      <c r="A7" s="263" t="s">
        <v>39</v>
      </c>
      <c r="B7" s="263"/>
      <c r="C7" s="263"/>
      <c r="D7" s="263"/>
      <c r="E7" s="263"/>
      <c r="F7" s="263"/>
      <c r="G7" s="263"/>
      <c r="H7" s="263"/>
      <c r="I7" s="263"/>
      <c r="J7" s="263"/>
      <c r="K7" s="263"/>
      <c r="L7" s="263"/>
      <c r="M7" s="263"/>
      <c r="N7" s="263"/>
      <c r="O7" s="263"/>
      <c r="P7" s="263"/>
    </row>
    <row r="8" spans="1:2" ht="15.75">
      <c r="A8" s="30"/>
      <c r="B8" s="30"/>
    </row>
    <row r="9" spans="1:16" ht="15">
      <c r="A9" s="251" t="s">
        <v>129</v>
      </c>
      <c r="B9" s="251"/>
      <c r="C9" s="251"/>
      <c r="D9" s="251"/>
      <c r="E9" s="251"/>
      <c r="F9" s="251"/>
      <c r="G9" s="251"/>
      <c r="H9" s="251"/>
      <c r="I9" s="251"/>
      <c r="J9" s="251"/>
      <c r="K9" s="251"/>
      <c r="L9" s="251"/>
      <c r="M9" s="251"/>
      <c r="N9" s="251"/>
      <c r="O9" s="251"/>
      <c r="P9" s="251"/>
    </row>
    <row r="10" spans="1:16" ht="15">
      <c r="A10" s="158"/>
      <c r="B10" s="158"/>
      <c r="C10" s="158"/>
      <c r="D10" s="158"/>
      <c r="E10" s="158"/>
      <c r="F10" s="158"/>
      <c r="G10" s="158"/>
      <c r="H10" s="158"/>
      <c r="I10" s="158"/>
      <c r="J10" s="158"/>
      <c r="K10" s="158"/>
      <c r="L10" s="33" t="s">
        <v>40</v>
      </c>
      <c r="M10" s="34">
        <f>P41</f>
        <v>0</v>
      </c>
      <c r="N10" s="35" t="s">
        <v>41</v>
      </c>
      <c r="O10" s="158"/>
      <c r="P10" s="158"/>
    </row>
    <row r="11" spans="1:16" ht="15">
      <c r="A11" s="36"/>
      <c r="B11" s="36"/>
      <c r="C11" s="36"/>
      <c r="D11" s="36"/>
      <c r="E11" s="36"/>
      <c r="F11" s="36"/>
      <c r="G11" s="36"/>
      <c r="H11" s="36"/>
      <c r="I11" s="37"/>
      <c r="J11" s="36"/>
      <c r="K11" s="36"/>
      <c r="L11" s="36"/>
      <c r="M11" s="36"/>
      <c r="N11" s="36"/>
      <c r="O11" s="36"/>
      <c r="P11" s="33" t="s">
        <v>241</v>
      </c>
    </row>
    <row r="12" spans="1:16" ht="12.75" customHeight="1">
      <c r="A12" s="252" t="s">
        <v>42</v>
      </c>
      <c r="B12" s="253" t="s">
        <v>43</v>
      </c>
      <c r="C12" s="255" t="s">
        <v>44</v>
      </c>
      <c r="D12" s="256" t="s">
        <v>45</v>
      </c>
      <c r="E12" s="257" t="s">
        <v>46</v>
      </c>
      <c r="F12" s="258" t="s">
        <v>47</v>
      </c>
      <c r="G12" s="259"/>
      <c r="H12" s="259"/>
      <c r="I12" s="259"/>
      <c r="J12" s="259"/>
      <c r="K12" s="260"/>
      <c r="L12" s="258" t="s">
        <v>48</v>
      </c>
      <c r="M12" s="259"/>
      <c r="N12" s="259"/>
      <c r="O12" s="259"/>
      <c r="P12" s="260"/>
    </row>
    <row r="13" spans="1:16" ht="105">
      <c r="A13" s="252"/>
      <c r="B13" s="254"/>
      <c r="C13" s="255"/>
      <c r="D13" s="256"/>
      <c r="E13" s="257"/>
      <c r="F13" s="160" t="s">
        <v>49</v>
      </c>
      <c r="G13" s="39" t="s">
        <v>50</v>
      </c>
      <c r="H13" s="160" t="s">
        <v>51</v>
      </c>
      <c r="I13" s="40" t="s">
        <v>52</v>
      </c>
      <c r="J13" s="160" t="s">
        <v>53</v>
      </c>
      <c r="K13" s="160" t="s">
        <v>54</v>
      </c>
      <c r="L13" s="160" t="s">
        <v>55</v>
      </c>
      <c r="M13" s="160" t="s">
        <v>51</v>
      </c>
      <c r="N13" s="160" t="s">
        <v>52</v>
      </c>
      <c r="O13" s="160" t="s">
        <v>53</v>
      </c>
      <c r="P13" s="160" t="s">
        <v>56</v>
      </c>
    </row>
    <row r="14" spans="1:16" ht="15">
      <c r="A14" s="159"/>
      <c r="B14" s="99" t="s">
        <v>92</v>
      </c>
      <c r="C14" s="89" t="s">
        <v>93</v>
      </c>
      <c r="D14" s="160"/>
      <c r="E14" s="161"/>
      <c r="F14" s="160"/>
      <c r="G14" s="39"/>
      <c r="H14" s="160"/>
      <c r="I14" s="40"/>
      <c r="J14" s="160"/>
      <c r="K14" s="160"/>
      <c r="L14" s="160"/>
      <c r="M14" s="160"/>
      <c r="N14" s="160"/>
      <c r="O14" s="160"/>
      <c r="P14" s="160"/>
    </row>
    <row r="15" spans="1:16" ht="15">
      <c r="A15" s="41"/>
      <c r="B15" s="99"/>
      <c r="C15" s="100" t="s">
        <v>338</v>
      </c>
      <c r="D15" s="77"/>
      <c r="E15" s="78"/>
      <c r="F15" s="81"/>
      <c r="G15" s="82"/>
      <c r="H15" s="79"/>
      <c r="I15" s="83"/>
      <c r="J15" s="46"/>
      <c r="K15" s="80"/>
      <c r="L15" s="79"/>
      <c r="M15" s="79"/>
      <c r="N15" s="79"/>
      <c r="O15" s="79"/>
      <c r="P15" s="80"/>
    </row>
    <row r="16" spans="1:16" ht="25.5">
      <c r="A16" s="41">
        <v>1</v>
      </c>
      <c r="B16" s="41" t="s">
        <v>60</v>
      </c>
      <c r="C16" s="114" t="s">
        <v>339</v>
      </c>
      <c r="D16" s="59" t="s">
        <v>72</v>
      </c>
      <c r="E16" s="84">
        <v>71.3</v>
      </c>
      <c r="F16" s="163"/>
      <c r="G16" s="163"/>
      <c r="H16" s="164">
        <f aca="true" t="shared" si="0" ref="H16:H38">ROUND(F16*G16,2)</f>
        <v>0</v>
      </c>
      <c r="I16" s="165"/>
      <c r="J16" s="165"/>
      <c r="K16" s="166">
        <f aca="true" t="shared" si="1" ref="K16:K38">ROUND(SUM(H16+I16+J16),2)</f>
        <v>0</v>
      </c>
      <c r="L16" s="164">
        <f aca="true" t="shared" si="2" ref="L16:L38">ROUND(E16*F16,2)</f>
        <v>0</v>
      </c>
      <c r="M16" s="164">
        <f aca="true" t="shared" si="3" ref="M16:M38">ROUND(E16*H16,2)</f>
        <v>0</v>
      </c>
      <c r="N16" s="164">
        <f aca="true" t="shared" si="4" ref="N16:N38">ROUND(E16*I16,2)</f>
        <v>0</v>
      </c>
      <c r="O16" s="164">
        <f aca="true" t="shared" si="5" ref="O16:O38">ROUND(E16*J16,2)</f>
        <v>0</v>
      </c>
      <c r="P16" s="166">
        <f aca="true" t="shared" si="6" ref="P16:P38">ROUND(SUM(M16+N16+O16),2)</f>
        <v>0</v>
      </c>
    </row>
    <row r="17" spans="1:16" ht="15">
      <c r="A17" s="41"/>
      <c r="B17" s="41"/>
      <c r="C17" s="66" t="s">
        <v>288</v>
      </c>
      <c r="D17" s="94" t="s">
        <v>72</v>
      </c>
      <c r="E17" s="69">
        <f>E16*1.03</f>
        <v>73.439</v>
      </c>
      <c r="F17" s="168"/>
      <c r="G17" s="168"/>
      <c r="H17" s="164">
        <f t="shared" si="0"/>
        <v>0</v>
      </c>
      <c r="I17" s="165"/>
      <c r="J17" s="175"/>
      <c r="K17" s="166">
        <f t="shared" si="1"/>
        <v>0</v>
      </c>
      <c r="L17" s="164">
        <f t="shared" si="2"/>
        <v>0</v>
      </c>
      <c r="M17" s="164">
        <f t="shared" si="3"/>
        <v>0</v>
      </c>
      <c r="N17" s="164">
        <f t="shared" si="4"/>
        <v>0</v>
      </c>
      <c r="O17" s="164">
        <f t="shared" si="5"/>
        <v>0</v>
      </c>
      <c r="P17" s="166">
        <f t="shared" si="6"/>
        <v>0</v>
      </c>
    </row>
    <row r="18" spans="1:16" ht="15">
      <c r="A18" s="41">
        <v>2</v>
      </c>
      <c r="B18" s="41" t="s">
        <v>60</v>
      </c>
      <c r="C18" s="114" t="s">
        <v>293</v>
      </c>
      <c r="D18" s="94" t="s">
        <v>90</v>
      </c>
      <c r="E18" s="69">
        <v>4</v>
      </c>
      <c r="F18" s="168"/>
      <c r="G18" s="168"/>
      <c r="H18" s="164">
        <f t="shared" si="0"/>
        <v>0</v>
      </c>
      <c r="I18" s="168"/>
      <c r="J18" s="165"/>
      <c r="K18" s="166">
        <f t="shared" si="1"/>
        <v>0</v>
      </c>
      <c r="L18" s="164">
        <f t="shared" si="2"/>
        <v>0</v>
      </c>
      <c r="M18" s="164">
        <f t="shared" si="3"/>
        <v>0</v>
      </c>
      <c r="N18" s="164">
        <f t="shared" si="4"/>
        <v>0</v>
      </c>
      <c r="O18" s="164">
        <f t="shared" si="5"/>
        <v>0</v>
      </c>
      <c r="P18" s="166">
        <f t="shared" si="6"/>
        <v>0</v>
      </c>
    </row>
    <row r="19" spans="1:16" ht="15">
      <c r="A19" s="41"/>
      <c r="B19" s="41"/>
      <c r="C19" s="66" t="s">
        <v>340</v>
      </c>
      <c r="D19" s="94" t="s">
        <v>90</v>
      </c>
      <c r="E19" s="69">
        <v>4</v>
      </c>
      <c r="F19" s="168"/>
      <c r="G19" s="168"/>
      <c r="H19" s="164">
        <f t="shared" si="0"/>
        <v>0</v>
      </c>
      <c r="I19" s="168"/>
      <c r="J19" s="165"/>
      <c r="K19" s="166">
        <f t="shared" si="1"/>
        <v>0</v>
      </c>
      <c r="L19" s="164">
        <f t="shared" si="2"/>
        <v>0</v>
      </c>
      <c r="M19" s="164">
        <f t="shared" si="3"/>
        <v>0</v>
      </c>
      <c r="N19" s="164">
        <f t="shared" si="4"/>
        <v>0</v>
      </c>
      <c r="O19" s="164">
        <f t="shared" si="5"/>
        <v>0</v>
      </c>
      <c r="P19" s="166">
        <f t="shared" si="6"/>
        <v>0</v>
      </c>
    </row>
    <row r="20" spans="1:16" ht="15">
      <c r="A20" s="41">
        <v>3</v>
      </c>
      <c r="B20" s="41" t="s">
        <v>60</v>
      </c>
      <c r="C20" s="114" t="s">
        <v>341</v>
      </c>
      <c r="D20" s="98" t="s">
        <v>90</v>
      </c>
      <c r="E20" s="69">
        <v>1</v>
      </c>
      <c r="F20" s="168"/>
      <c r="G20" s="168"/>
      <c r="H20" s="164">
        <f t="shared" si="0"/>
        <v>0</v>
      </c>
      <c r="I20" s="168"/>
      <c r="J20" s="170"/>
      <c r="K20" s="166">
        <f t="shared" si="1"/>
        <v>0</v>
      </c>
      <c r="L20" s="164">
        <f t="shared" si="2"/>
        <v>0</v>
      </c>
      <c r="M20" s="164">
        <f t="shared" si="3"/>
        <v>0</v>
      </c>
      <c r="N20" s="164">
        <f t="shared" si="4"/>
        <v>0</v>
      </c>
      <c r="O20" s="164">
        <f t="shared" si="5"/>
        <v>0</v>
      </c>
      <c r="P20" s="166">
        <f t="shared" si="6"/>
        <v>0</v>
      </c>
    </row>
    <row r="21" spans="1:16" ht="15">
      <c r="A21" s="41"/>
      <c r="B21" s="41"/>
      <c r="C21" s="66" t="s">
        <v>342</v>
      </c>
      <c r="D21" s="98" t="s">
        <v>102</v>
      </c>
      <c r="E21" s="69">
        <v>1</v>
      </c>
      <c r="F21" s="168"/>
      <c r="G21" s="168"/>
      <c r="H21" s="164">
        <f t="shared" si="0"/>
        <v>0</v>
      </c>
      <c r="I21" s="168"/>
      <c r="J21" s="170"/>
      <c r="K21" s="166">
        <f t="shared" si="1"/>
        <v>0</v>
      </c>
      <c r="L21" s="164">
        <f t="shared" si="2"/>
        <v>0</v>
      </c>
      <c r="M21" s="164">
        <f t="shared" si="3"/>
        <v>0</v>
      </c>
      <c r="N21" s="164">
        <f t="shared" si="4"/>
        <v>0</v>
      </c>
      <c r="O21" s="164">
        <f t="shared" si="5"/>
        <v>0</v>
      </c>
      <c r="P21" s="166">
        <f t="shared" si="6"/>
        <v>0</v>
      </c>
    </row>
    <row r="22" spans="1:16" ht="65.25" customHeight="1">
      <c r="A22" s="41">
        <v>4</v>
      </c>
      <c r="B22" s="41" t="s">
        <v>60</v>
      </c>
      <c r="C22" s="114" t="s">
        <v>343</v>
      </c>
      <c r="D22" s="59" t="s">
        <v>90</v>
      </c>
      <c r="E22" s="84">
        <v>1</v>
      </c>
      <c r="F22" s="163"/>
      <c r="G22" s="163"/>
      <c r="H22" s="164">
        <f t="shared" si="0"/>
        <v>0</v>
      </c>
      <c r="I22" s="165"/>
      <c r="J22" s="165"/>
      <c r="K22" s="166">
        <f t="shared" si="1"/>
        <v>0</v>
      </c>
      <c r="L22" s="164">
        <f t="shared" si="2"/>
        <v>0</v>
      </c>
      <c r="M22" s="164">
        <f t="shared" si="3"/>
        <v>0</v>
      </c>
      <c r="N22" s="164">
        <f t="shared" si="4"/>
        <v>0</v>
      </c>
      <c r="O22" s="164">
        <f t="shared" si="5"/>
        <v>0</v>
      </c>
      <c r="P22" s="166">
        <f t="shared" si="6"/>
        <v>0</v>
      </c>
    </row>
    <row r="23" spans="1:16" ht="25.5">
      <c r="A23" s="41"/>
      <c r="B23" s="41"/>
      <c r="C23" s="66" t="s">
        <v>344</v>
      </c>
      <c r="D23" s="59" t="s">
        <v>102</v>
      </c>
      <c r="E23" s="84">
        <v>1</v>
      </c>
      <c r="F23" s="163"/>
      <c r="G23" s="163"/>
      <c r="H23" s="164">
        <f t="shared" si="0"/>
        <v>0</v>
      </c>
      <c r="I23" s="168"/>
      <c r="J23" s="165"/>
      <c r="K23" s="166">
        <f t="shared" si="1"/>
        <v>0</v>
      </c>
      <c r="L23" s="164">
        <f t="shared" si="2"/>
        <v>0</v>
      </c>
      <c r="M23" s="164">
        <f t="shared" si="3"/>
        <v>0</v>
      </c>
      <c r="N23" s="164">
        <f t="shared" si="4"/>
        <v>0</v>
      </c>
      <c r="O23" s="164">
        <f t="shared" si="5"/>
        <v>0</v>
      </c>
      <c r="P23" s="166">
        <f t="shared" si="6"/>
        <v>0</v>
      </c>
    </row>
    <row r="24" spans="1:16" ht="15">
      <c r="A24" s="41"/>
      <c r="B24" s="41"/>
      <c r="C24" s="60" t="s">
        <v>345</v>
      </c>
      <c r="D24" s="59" t="s">
        <v>102</v>
      </c>
      <c r="E24" s="84">
        <v>1</v>
      </c>
      <c r="F24" s="163"/>
      <c r="G24" s="163"/>
      <c r="H24" s="164">
        <f t="shared" si="0"/>
        <v>0</v>
      </c>
      <c r="I24" s="168"/>
      <c r="J24" s="165"/>
      <c r="K24" s="166">
        <f t="shared" si="1"/>
        <v>0</v>
      </c>
      <c r="L24" s="164">
        <f t="shared" si="2"/>
        <v>0</v>
      </c>
      <c r="M24" s="164">
        <f t="shared" si="3"/>
        <v>0</v>
      </c>
      <c r="N24" s="164">
        <f t="shared" si="4"/>
        <v>0</v>
      </c>
      <c r="O24" s="164">
        <f t="shared" si="5"/>
        <v>0</v>
      </c>
      <c r="P24" s="166">
        <f t="shared" si="6"/>
        <v>0</v>
      </c>
    </row>
    <row r="25" spans="1:16" ht="27.75">
      <c r="A25" s="41"/>
      <c r="B25" s="41"/>
      <c r="C25" s="97" t="s">
        <v>346</v>
      </c>
      <c r="D25" s="94" t="s">
        <v>90</v>
      </c>
      <c r="E25" s="69">
        <v>1</v>
      </c>
      <c r="F25" s="163"/>
      <c r="G25" s="163"/>
      <c r="H25" s="164">
        <f t="shared" si="0"/>
        <v>0</v>
      </c>
      <c r="I25" s="168"/>
      <c r="J25" s="165"/>
      <c r="K25" s="166">
        <f t="shared" si="1"/>
        <v>0</v>
      </c>
      <c r="L25" s="164">
        <f t="shared" si="2"/>
        <v>0</v>
      </c>
      <c r="M25" s="164">
        <f t="shared" si="3"/>
        <v>0</v>
      </c>
      <c r="N25" s="164">
        <f t="shared" si="4"/>
        <v>0</v>
      </c>
      <c r="O25" s="164">
        <f t="shared" si="5"/>
        <v>0</v>
      </c>
      <c r="P25" s="166">
        <f t="shared" si="6"/>
        <v>0</v>
      </c>
    </row>
    <row r="26" spans="1:16" ht="15">
      <c r="A26" s="41"/>
      <c r="B26" s="41"/>
      <c r="C26" s="66" t="s">
        <v>347</v>
      </c>
      <c r="D26" s="94" t="s">
        <v>90</v>
      </c>
      <c r="E26" s="69">
        <v>1</v>
      </c>
      <c r="F26" s="163"/>
      <c r="G26" s="163"/>
      <c r="H26" s="164">
        <f t="shared" si="0"/>
        <v>0</v>
      </c>
      <c r="I26" s="168"/>
      <c r="J26" s="165"/>
      <c r="K26" s="166">
        <f t="shared" si="1"/>
        <v>0</v>
      </c>
      <c r="L26" s="164">
        <f t="shared" si="2"/>
        <v>0</v>
      </c>
      <c r="M26" s="164">
        <f t="shared" si="3"/>
        <v>0</v>
      </c>
      <c r="N26" s="164">
        <f t="shared" si="4"/>
        <v>0</v>
      </c>
      <c r="O26" s="164">
        <f t="shared" si="5"/>
        <v>0</v>
      </c>
      <c r="P26" s="166">
        <f t="shared" si="6"/>
        <v>0</v>
      </c>
    </row>
    <row r="27" spans="1:16" ht="15">
      <c r="A27" s="41"/>
      <c r="B27" s="41"/>
      <c r="C27" s="66" t="s">
        <v>110</v>
      </c>
      <c r="D27" s="98" t="s">
        <v>64</v>
      </c>
      <c r="E27" s="69">
        <f>0.714</f>
        <v>0.714</v>
      </c>
      <c r="F27" s="168"/>
      <c r="G27" s="168"/>
      <c r="H27" s="164">
        <f t="shared" si="0"/>
        <v>0</v>
      </c>
      <c r="I27" s="168"/>
      <c r="J27" s="165"/>
      <c r="K27" s="166"/>
      <c r="L27" s="164">
        <f t="shared" si="2"/>
        <v>0</v>
      </c>
      <c r="M27" s="164"/>
      <c r="N27" s="164"/>
      <c r="O27" s="164"/>
      <c r="P27" s="166"/>
    </row>
    <row r="28" spans="1:16" ht="15">
      <c r="A28" s="41">
        <v>5</v>
      </c>
      <c r="B28" s="41"/>
      <c r="C28" s="114" t="s">
        <v>348</v>
      </c>
      <c r="D28" s="94" t="s">
        <v>90</v>
      </c>
      <c r="E28" s="69">
        <v>3</v>
      </c>
      <c r="F28" s="168"/>
      <c r="G28" s="168"/>
      <c r="H28" s="164">
        <f t="shared" si="0"/>
        <v>0</v>
      </c>
      <c r="I28" s="168"/>
      <c r="J28" s="165"/>
      <c r="K28" s="166">
        <f t="shared" si="1"/>
        <v>0</v>
      </c>
      <c r="L28" s="164">
        <f t="shared" si="2"/>
        <v>0</v>
      </c>
      <c r="M28" s="164">
        <f t="shared" si="3"/>
        <v>0</v>
      </c>
      <c r="N28" s="164">
        <f t="shared" si="4"/>
        <v>0</v>
      </c>
      <c r="O28" s="164">
        <f t="shared" si="5"/>
        <v>0</v>
      </c>
      <c r="P28" s="166">
        <f t="shared" si="6"/>
        <v>0</v>
      </c>
    </row>
    <row r="29" spans="1:16" ht="15">
      <c r="A29" s="41"/>
      <c r="B29" s="41"/>
      <c r="C29" s="66" t="s">
        <v>349</v>
      </c>
      <c r="D29" s="94" t="s">
        <v>90</v>
      </c>
      <c r="E29" s="69">
        <v>1</v>
      </c>
      <c r="F29" s="168"/>
      <c r="G29" s="168"/>
      <c r="H29" s="164">
        <f t="shared" si="0"/>
        <v>0</v>
      </c>
      <c r="I29" s="168"/>
      <c r="J29" s="165"/>
      <c r="K29" s="166">
        <f t="shared" si="1"/>
        <v>0</v>
      </c>
      <c r="L29" s="164">
        <f t="shared" si="2"/>
        <v>0</v>
      </c>
      <c r="M29" s="164">
        <f t="shared" si="3"/>
        <v>0</v>
      </c>
      <c r="N29" s="164">
        <f t="shared" si="4"/>
        <v>0</v>
      </c>
      <c r="O29" s="164">
        <f t="shared" si="5"/>
        <v>0</v>
      </c>
      <c r="P29" s="166">
        <f t="shared" si="6"/>
        <v>0</v>
      </c>
    </row>
    <row r="30" spans="1:16" ht="15">
      <c r="A30" s="41"/>
      <c r="B30" s="41"/>
      <c r="C30" s="66" t="s">
        <v>350</v>
      </c>
      <c r="D30" s="94" t="s">
        <v>90</v>
      </c>
      <c r="E30" s="69">
        <v>1</v>
      </c>
      <c r="F30" s="163"/>
      <c r="G30" s="163"/>
      <c r="H30" s="164">
        <f t="shared" si="0"/>
        <v>0</v>
      </c>
      <c r="I30" s="168"/>
      <c r="J30" s="165"/>
      <c r="K30" s="166">
        <f t="shared" si="1"/>
        <v>0</v>
      </c>
      <c r="L30" s="164">
        <f t="shared" si="2"/>
        <v>0</v>
      </c>
      <c r="M30" s="164">
        <f t="shared" si="3"/>
        <v>0</v>
      </c>
      <c r="N30" s="164">
        <f t="shared" si="4"/>
        <v>0</v>
      </c>
      <c r="O30" s="164">
        <f t="shared" si="5"/>
        <v>0</v>
      </c>
      <c r="P30" s="166">
        <f t="shared" si="6"/>
        <v>0</v>
      </c>
    </row>
    <row r="31" spans="1:16" ht="15">
      <c r="A31" s="41"/>
      <c r="B31" s="41"/>
      <c r="C31" s="66" t="s">
        <v>351</v>
      </c>
      <c r="D31" s="94" t="s">
        <v>90</v>
      </c>
      <c r="E31" s="69">
        <v>1</v>
      </c>
      <c r="F31" s="163"/>
      <c r="G31" s="163"/>
      <c r="H31" s="164">
        <f t="shared" si="0"/>
        <v>0</v>
      </c>
      <c r="I31" s="168"/>
      <c r="J31" s="165"/>
      <c r="K31" s="166">
        <f t="shared" si="1"/>
        <v>0</v>
      </c>
      <c r="L31" s="164">
        <f t="shared" si="2"/>
        <v>0</v>
      </c>
      <c r="M31" s="164">
        <f t="shared" si="3"/>
        <v>0</v>
      </c>
      <c r="N31" s="164">
        <f t="shared" si="4"/>
        <v>0</v>
      </c>
      <c r="O31" s="164">
        <f t="shared" si="5"/>
        <v>0</v>
      </c>
      <c r="P31" s="166">
        <f t="shared" si="6"/>
        <v>0</v>
      </c>
    </row>
    <row r="32" spans="1:16" ht="15">
      <c r="A32" s="41"/>
      <c r="B32" s="99"/>
      <c r="C32" s="100" t="s">
        <v>352</v>
      </c>
      <c r="D32" s="77"/>
      <c r="E32" s="167"/>
      <c r="F32" s="163"/>
      <c r="G32" s="163"/>
      <c r="H32" s="164"/>
      <c r="I32" s="168"/>
      <c r="J32" s="165"/>
      <c r="K32" s="166"/>
      <c r="L32" s="164"/>
      <c r="M32" s="164"/>
      <c r="N32" s="164"/>
      <c r="O32" s="164"/>
      <c r="P32" s="166"/>
    </row>
    <row r="33" spans="1:16" ht="25.5">
      <c r="A33" s="41">
        <v>1</v>
      </c>
      <c r="B33" s="41" t="s">
        <v>60</v>
      </c>
      <c r="C33" s="114" t="s">
        <v>353</v>
      </c>
      <c r="D33" s="59" t="s">
        <v>90</v>
      </c>
      <c r="E33" s="84">
        <v>1</v>
      </c>
      <c r="F33" s="163"/>
      <c r="G33" s="163"/>
      <c r="H33" s="164">
        <f t="shared" si="0"/>
        <v>0</v>
      </c>
      <c r="I33" s="165"/>
      <c r="J33" s="170"/>
      <c r="K33" s="166">
        <f t="shared" si="1"/>
        <v>0</v>
      </c>
      <c r="L33" s="164">
        <f t="shared" si="2"/>
        <v>0</v>
      </c>
      <c r="M33" s="164">
        <f t="shared" si="3"/>
        <v>0</v>
      </c>
      <c r="N33" s="164">
        <f t="shared" si="4"/>
        <v>0</v>
      </c>
      <c r="O33" s="164">
        <f t="shared" si="5"/>
        <v>0</v>
      </c>
      <c r="P33" s="166">
        <f t="shared" si="6"/>
        <v>0</v>
      </c>
    </row>
    <row r="34" spans="1:16" ht="102">
      <c r="A34" s="41"/>
      <c r="B34" s="41"/>
      <c r="C34" s="60" t="s">
        <v>354</v>
      </c>
      <c r="D34" s="59" t="s">
        <v>268</v>
      </c>
      <c r="E34" s="84">
        <v>1</v>
      </c>
      <c r="F34" s="163"/>
      <c r="G34" s="163"/>
      <c r="H34" s="164">
        <f t="shared" si="0"/>
        <v>0</v>
      </c>
      <c r="I34" s="168"/>
      <c r="J34" s="165"/>
      <c r="K34" s="166">
        <f t="shared" si="1"/>
        <v>0</v>
      </c>
      <c r="L34" s="164">
        <f t="shared" si="2"/>
        <v>0</v>
      </c>
      <c r="M34" s="164">
        <f t="shared" si="3"/>
        <v>0</v>
      </c>
      <c r="N34" s="164">
        <f t="shared" si="4"/>
        <v>0</v>
      </c>
      <c r="O34" s="164">
        <f t="shared" si="5"/>
        <v>0</v>
      </c>
      <c r="P34" s="166">
        <f t="shared" si="6"/>
        <v>0</v>
      </c>
    </row>
    <row r="35" spans="1:16" ht="15">
      <c r="A35" s="41">
        <v>2</v>
      </c>
      <c r="B35" s="41" t="s">
        <v>60</v>
      </c>
      <c r="C35" s="114" t="s">
        <v>355</v>
      </c>
      <c r="D35" s="59" t="s">
        <v>64</v>
      </c>
      <c r="E35" s="84">
        <v>1.1</v>
      </c>
      <c r="F35" s="165"/>
      <c r="G35" s="170"/>
      <c r="H35" s="164">
        <f t="shared" si="0"/>
        <v>0</v>
      </c>
      <c r="I35" s="168"/>
      <c r="J35" s="165"/>
      <c r="K35" s="166">
        <f t="shared" si="1"/>
        <v>0</v>
      </c>
      <c r="L35" s="164">
        <f t="shared" si="2"/>
        <v>0</v>
      </c>
      <c r="M35" s="164">
        <f t="shared" si="3"/>
        <v>0</v>
      </c>
      <c r="N35" s="164">
        <f t="shared" si="4"/>
        <v>0</v>
      </c>
      <c r="O35" s="164">
        <f t="shared" si="5"/>
        <v>0</v>
      </c>
      <c r="P35" s="166">
        <f t="shared" si="6"/>
        <v>0</v>
      </c>
    </row>
    <row r="36" spans="1:16" ht="15">
      <c r="A36" s="41"/>
      <c r="B36" s="41"/>
      <c r="C36" s="194" t="s">
        <v>356</v>
      </c>
      <c r="D36" s="59" t="s">
        <v>64</v>
      </c>
      <c r="E36" s="84">
        <v>1.32</v>
      </c>
      <c r="F36" s="163"/>
      <c r="G36" s="163"/>
      <c r="H36" s="164">
        <f t="shared" si="0"/>
        <v>0</v>
      </c>
      <c r="I36" s="168"/>
      <c r="J36" s="165"/>
      <c r="K36" s="166">
        <f t="shared" si="1"/>
        <v>0</v>
      </c>
      <c r="L36" s="164">
        <f t="shared" si="2"/>
        <v>0</v>
      </c>
      <c r="M36" s="164">
        <f t="shared" si="3"/>
        <v>0</v>
      </c>
      <c r="N36" s="164">
        <f t="shared" si="4"/>
        <v>0</v>
      </c>
      <c r="O36" s="164">
        <f t="shared" si="5"/>
        <v>0</v>
      </c>
      <c r="P36" s="166">
        <f t="shared" si="6"/>
        <v>0</v>
      </c>
    </row>
    <row r="37" spans="1:16" ht="15">
      <c r="A37" s="41">
        <v>3</v>
      </c>
      <c r="B37" s="41" t="s">
        <v>60</v>
      </c>
      <c r="C37" s="114" t="s">
        <v>357</v>
      </c>
      <c r="D37" s="59" t="s">
        <v>90</v>
      </c>
      <c r="E37" s="84">
        <v>1</v>
      </c>
      <c r="F37" s="163"/>
      <c r="G37" s="163"/>
      <c r="H37" s="164">
        <f t="shared" si="0"/>
        <v>0</v>
      </c>
      <c r="I37" s="165"/>
      <c r="J37" s="165"/>
      <c r="K37" s="166">
        <f t="shared" si="1"/>
        <v>0</v>
      </c>
      <c r="L37" s="164">
        <f t="shared" si="2"/>
        <v>0</v>
      </c>
      <c r="M37" s="164">
        <f t="shared" si="3"/>
        <v>0</v>
      </c>
      <c r="N37" s="164">
        <f t="shared" si="4"/>
        <v>0</v>
      </c>
      <c r="O37" s="164">
        <f t="shared" si="5"/>
        <v>0</v>
      </c>
      <c r="P37" s="166">
        <f t="shared" si="6"/>
        <v>0</v>
      </c>
    </row>
    <row r="38" spans="1:16" ht="15">
      <c r="A38" s="41"/>
      <c r="B38" s="41"/>
      <c r="C38" s="60" t="s">
        <v>358</v>
      </c>
      <c r="D38" s="59" t="s">
        <v>90</v>
      </c>
      <c r="E38" s="84">
        <v>1</v>
      </c>
      <c r="F38" s="163"/>
      <c r="G38" s="163"/>
      <c r="H38" s="164">
        <f t="shared" si="0"/>
        <v>0</v>
      </c>
      <c r="I38" s="168"/>
      <c r="J38" s="165"/>
      <c r="K38" s="166">
        <f t="shared" si="1"/>
        <v>0</v>
      </c>
      <c r="L38" s="164">
        <f t="shared" si="2"/>
        <v>0</v>
      </c>
      <c r="M38" s="164">
        <f t="shared" si="3"/>
        <v>0</v>
      </c>
      <c r="N38" s="164">
        <f t="shared" si="4"/>
        <v>0</v>
      </c>
      <c r="O38" s="164">
        <f t="shared" si="5"/>
        <v>0</v>
      </c>
      <c r="P38" s="166">
        <f t="shared" si="6"/>
        <v>0</v>
      </c>
    </row>
    <row r="39" spans="1:16" ht="15">
      <c r="A39" s="61"/>
      <c r="B39" s="61"/>
      <c r="C39" s="62" t="s">
        <v>85</v>
      </c>
      <c r="D39" s="63"/>
      <c r="E39" s="63"/>
      <c r="F39" s="86"/>
      <c r="G39" s="86"/>
      <c r="H39" s="86"/>
      <c r="I39" s="177"/>
      <c r="J39" s="86"/>
      <c r="K39" s="86"/>
      <c r="L39" s="178">
        <f>ROUND(SUM(L15:L38),2)</f>
        <v>0</v>
      </c>
      <c r="M39" s="178">
        <f>ROUND(SUM(M15:M38),2)</f>
        <v>0</v>
      </c>
      <c r="N39" s="178">
        <f>ROUND(SUM(N15:N38),2)</f>
        <v>0</v>
      </c>
      <c r="O39" s="178">
        <f>ROUND(SUM(O15:O38),2)</f>
        <v>0</v>
      </c>
      <c r="P39" s="178">
        <f>ROUND(SUM(P15:P38),2)</f>
        <v>0</v>
      </c>
    </row>
    <row r="40" spans="1:16" ht="15">
      <c r="A40" s="61"/>
      <c r="B40" s="61"/>
      <c r="C40" s="64" t="s">
        <v>388</v>
      </c>
      <c r="D40" s="63"/>
      <c r="E40" s="63"/>
      <c r="F40" s="86"/>
      <c r="G40" s="86"/>
      <c r="H40" s="86"/>
      <c r="I40" s="177"/>
      <c r="J40" s="86"/>
      <c r="K40" s="86"/>
      <c r="L40" s="86"/>
      <c r="M40" s="86"/>
      <c r="N40" s="86"/>
      <c r="O40" s="86"/>
      <c r="P40" s="86">
        <f>ROUND(N39*E40,2)</f>
        <v>0</v>
      </c>
    </row>
    <row r="41" spans="1:16" ht="15">
      <c r="A41" s="61"/>
      <c r="B41" s="61"/>
      <c r="C41" s="65" t="s">
        <v>387</v>
      </c>
      <c r="D41" s="63"/>
      <c r="E41" s="63"/>
      <c r="F41" s="86"/>
      <c r="G41" s="86"/>
      <c r="H41" s="86"/>
      <c r="I41" s="177"/>
      <c r="J41" s="86"/>
      <c r="K41" s="86"/>
      <c r="L41" s="86"/>
      <c r="M41" s="86"/>
      <c r="N41" s="86"/>
      <c r="O41" s="86"/>
      <c r="P41" s="179">
        <f>ROUND(SUM(P39:P40),2)</f>
        <v>0</v>
      </c>
    </row>
    <row r="42" spans="1:2" ht="15.75">
      <c r="A42" s="87"/>
      <c r="B42" s="87"/>
    </row>
    <row r="45" spans="3:12" ht="15" customHeight="1">
      <c r="C45" s="73" t="s">
        <v>34</v>
      </c>
      <c r="K45" s="250" t="s">
        <v>239</v>
      </c>
      <c r="L45" s="250"/>
    </row>
    <row r="46" ht="15">
      <c r="C46" s="73"/>
    </row>
    <row r="47" spans="3:12" ht="15">
      <c r="C47" s="74"/>
      <c r="K47" s="250"/>
      <c r="L47" s="250"/>
    </row>
    <row r="48" spans="3:12" ht="15" customHeight="1">
      <c r="C48" s="75" t="s">
        <v>35</v>
      </c>
      <c r="H48" s="28"/>
      <c r="K48" s="250" t="s">
        <v>239</v>
      </c>
      <c r="L48" s="250"/>
    </row>
  </sheetData>
  <sheetProtection/>
  <mergeCells count="17">
    <mergeCell ref="L12:P12"/>
    <mergeCell ref="K45:L45"/>
    <mergeCell ref="K47:L47"/>
    <mergeCell ref="K48:L48"/>
    <mergeCell ref="A4:P4"/>
    <mergeCell ref="A12:A13"/>
    <mergeCell ref="B12:B13"/>
    <mergeCell ref="C12:C13"/>
    <mergeCell ref="D12:D13"/>
    <mergeCell ref="E12:E13"/>
    <mergeCell ref="F12:K12"/>
    <mergeCell ref="A9:P9"/>
    <mergeCell ref="A1:P1"/>
    <mergeCell ref="A2:P2"/>
    <mergeCell ref="A5:P5"/>
    <mergeCell ref="A6:P6"/>
    <mergeCell ref="A7:P7"/>
  </mergeCells>
  <printOptions/>
  <pageMargins left="0.1968503937007874" right="0.1968503937007874" top="0.1968503937007874" bottom="0.1968503937007874" header="0.31496062992125984" footer="0.1968503937007874"/>
  <pageSetup orientation="landscape" paperSize="9" scale="85" r:id="rId1"/>
</worksheet>
</file>

<file path=xl/worksheets/sheet13.xml><?xml version="1.0" encoding="utf-8"?>
<worksheet xmlns="http://schemas.openxmlformats.org/spreadsheetml/2006/main" xmlns:r="http://schemas.openxmlformats.org/officeDocument/2006/relationships">
  <dimension ref="A1:P33"/>
  <sheetViews>
    <sheetView zoomScale="130" zoomScaleNormal="130" zoomScalePageLayoutView="0" workbookViewId="0" topLeftCell="A1">
      <selection activeCell="C25" sqref="C25"/>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61" t="s">
        <v>36</v>
      </c>
      <c r="B1" s="261"/>
      <c r="C1" s="261"/>
      <c r="D1" s="261"/>
      <c r="E1" s="261"/>
      <c r="F1" s="261"/>
      <c r="G1" s="261"/>
      <c r="H1" s="261"/>
      <c r="I1" s="261"/>
      <c r="J1" s="261"/>
      <c r="K1" s="261"/>
      <c r="L1" s="261"/>
      <c r="M1" s="261"/>
      <c r="N1" s="261"/>
      <c r="O1" s="261"/>
      <c r="P1" s="261"/>
    </row>
    <row r="2" spans="1:16" ht="15">
      <c r="A2" s="261" t="s">
        <v>363</v>
      </c>
      <c r="B2" s="261"/>
      <c r="C2" s="261"/>
      <c r="D2" s="261"/>
      <c r="E2" s="261"/>
      <c r="F2" s="261"/>
      <c r="G2" s="261"/>
      <c r="H2" s="261"/>
      <c r="I2" s="261"/>
      <c r="J2" s="261"/>
      <c r="K2" s="261"/>
      <c r="L2" s="261"/>
      <c r="M2" s="261"/>
      <c r="N2" s="261"/>
      <c r="O2" s="261"/>
      <c r="P2" s="261"/>
    </row>
    <row r="3" spans="1:16" ht="15">
      <c r="A3" s="27"/>
      <c r="B3" s="27"/>
      <c r="C3" s="28"/>
      <c r="D3" s="28"/>
      <c r="E3" s="28"/>
      <c r="F3" s="28"/>
      <c r="G3" s="28"/>
      <c r="H3" s="28"/>
      <c r="I3" s="29"/>
      <c r="J3" s="28"/>
      <c r="K3" s="28"/>
      <c r="L3" s="28"/>
      <c r="M3" s="28"/>
      <c r="N3" s="28"/>
      <c r="O3" s="28"/>
      <c r="P3" s="28"/>
    </row>
    <row r="4" spans="1:16" ht="15">
      <c r="A4" s="264" t="s">
        <v>321</v>
      </c>
      <c r="B4" s="264"/>
      <c r="C4" s="264"/>
      <c r="D4" s="264"/>
      <c r="E4" s="264"/>
      <c r="F4" s="264"/>
      <c r="G4" s="264"/>
      <c r="H4" s="264"/>
      <c r="I4" s="264"/>
      <c r="J4" s="264"/>
      <c r="K4" s="264"/>
      <c r="L4" s="264"/>
      <c r="M4" s="264"/>
      <c r="N4" s="264"/>
      <c r="O4" s="264"/>
      <c r="P4" s="264"/>
    </row>
    <row r="5" spans="1:16" ht="30" customHeight="1">
      <c r="A5" s="262" t="s">
        <v>142</v>
      </c>
      <c r="B5" s="262"/>
      <c r="C5" s="262"/>
      <c r="D5" s="262"/>
      <c r="E5" s="262"/>
      <c r="F5" s="262"/>
      <c r="G5" s="262"/>
      <c r="H5" s="262"/>
      <c r="I5" s="262"/>
      <c r="J5" s="262"/>
      <c r="K5" s="262"/>
      <c r="L5" s="262"/>
      <c r="M5" s="262"/>
      <c r="N5" s="262"/>
      <c r="O5" s="262"/>
      <c r="P5" s="262"/>
    </row>
    <row r="6" spans="1:16" ht="15">
      <c r="A6" s="263" t="s">
        <v>320</v>
      </c>
      <c r="B6" s="263"/>
      <c r="C6" s="263"/>
      <c r="D6" s="263"/>
      <c r="E6" s="263"/>
      <c r="F6" s="263"/>
      <c r="G6" s="263"/>
      <c r="H6" s="263"/>
      <c r="I6" s="263"/>
      <c r="J6" s="263"/>
      <c r="K6" s="263"/>
      <c r="L6" s="263"/>
      <c r="M6" s="263"/>
      <c r="N6" s="263"/>
      <c r="O6" s="263"/>
      <c r="P6" s="263"/>
    </row>
    <row r="7" spans="1:16" ht="15">
      <c r="A7" s="263" t="s">
        <v>39</v>
      </c>
      <c r="B7" s="263"/>
      <c r="C7" s="263"/>
      <c r="D7" s="263"/>
      <c r="E7" s="263"/>
      <c r="F7" s="263"/>
      <c r="G7" s="263"/>
      <c r="H7" s="263"/>
      <c r="I7" s="263"/>
      <c r="J7" s="263"/>
      <c r="K7" s="263"/>
      <c r="L7" s="263"/>
      <c r="M7" s="263"/>
      <c r="N7" s="263"/>
      <c r="O7" s="263"/>
      <c r="P7" s="263"/>
    </row>
    <row r="8" spans="1:2" ht="15.75">
      <c r="A8" s="30"/>
      <c r="B8" s="30"/>
    </row>
    <row r="9" spans="1:16" ht="15">
      <c r="A9" s="251" t="s">
        <v>129</v>
      </c>
      <c r="B9" s="251"/>
      <c r="C9" s="251"/>
      <c r="D9" s="251"/>
      <c r="E9" s="251"/>
      <c r="F9" s="251"/>
      <c r="G9" s="251"/>
      <c r="H9" s="251"/>
      <c r="I9" s="251"/>
      <c r="J9" s="251"/>
      <c r="K9" s="251"/>
      <c r="L9" s="251"/>
      <c r="M9" s="251"/>
      <c r="N9" s="251"/>
      <c r="O9" s="251"/>
      <c r="P9" s="251"/>
    </row>
    <row r="10" spans="1:16" ht="15">
      <c r="A10" s="32"/>
      <c r="B10" s="32"/>
      <c r="C10" s="32"/>
      <c r="D10" s="32"/>
      <c r="E10" s="32"/>
      <c r="F10" s="32"/>
      <c r="G10" s="32"/>
      <c r="H10" s="32"/>
      <c r="I10" s="32"/>
      <c r="J10" s="32"/>
      <c r="K10" s="32"/>
      <c r="L10" s="33" t="s">
        <v>40</v>
      </c>
      <c r="M10" s="34">
        <f>P26</f>
        <v>0</v>
      </c>
      <c r="N10" s="35" t="s">
        <v>41</v>
      </c>
      <c r="O10" s="32"/>
      <c r="P10" s="32"/>
    </row>
    <row r="11" spans="1:16" ht="15">
      <c r="A11" s="36"/>
      <c r="B11" s="36"/>
      <c r="C11" s="36"/>
      <c r="D11" s="36"/>
      <c r="E11" s="36"/>
      <c r="F11" s="36"/>
      <c r="G11" s="36"/>
      <c r="H11" s="36"/>
      <c r="I11" s="37"/>
      <c r="J11" s="36"/>
      <c r="K11" s="36"/>
      <c r="L11" s="36"/>
      <c r="M11" s="36"/>
      <c r="N11" s="36"/>
      <c r="O11" s="36"/>
      <c r="P11" s="33" t="s">
        <v>241</v>
      </c>
    </row>
    <row r="12" spans="1:16" ht="12.75" customHeight="1">
      <c r="A12" s="252" t="s">
        <v>42</v>
      </c>
      <c r="B12" s="253" t="s">
        <v>43</v>
      </c>
      <c r="C12" s="255" t="s">
        <v>44</v>
      </c>
      <c r="D12" s="256" t="s">
        <v>45</v>
      </c>
      <c r="E12" s="257" t="s">
        <v>46</v>
      </c>
      <c r="F12" s="258" t="s">
        <v>47</v>
      </c>
      <c r="G12" s="259"/>
      <c r="H12" s="259"/>
      <c r="I12" s="259"/>
      <c r="J12" s="259"/>
      <c r="K12" s="260"/>
      <c r="L12" s="258" t="s">
        <v>48</v>
      </c>
      <c r="M12" s="259"/>
      <c r="N12" s="259"/>
      <c r="O12" s="259"/>
      <c r="P12" s="260"/>
    </row>
    <row r="13" spans="1:16" ht="105">
      <c r="A13" s="252"/>
      <c r="B13" s="254"/>
      <c r="C13" s="255"/>
      <c r="D13" s="256"/>
      <c r="E13" s="257"/>
      <c r="F13" s="38" t="s">
        <v>49</v>
      </c>
      <c r="G13" s="39" t="s">
        <v>50</v>
      </c>
      <c r="H13" s="38" t="s">
        <v>51</v>
      </c>
      <c r="I13" s="40" t="s">
        <v>52</v>
      </c>
      <c r="J13" s="38" t="s">
        <v>53</v>
      </c>
      <c r="K13" s="38" t="s">
        <v>54</v>
      </c>
      <c r="L13" s="38" t="s">
        <v>55</v>
      </c>
      <c r="M13" s="38" t="s">
        <v>51</v>
      </c>
      <c r="N13" s="38" t="s">
        <v>52</v>
      </c>
      <c r="O13" s="38" t="s">
        <v>53</v>
      </c>
      <c r="P13" s="38" t="s">
        <v>56</v>
      </c>
    </row>
    <row r="14" spans="1:16" ht="15">
      <c r="A14" s="41"/>
      <c r="B14" s="99" t="s">
        <v>117</v>
      </c>
      <c r="C14" s="52" t="s">
        <v>118</v>
      </c>
      <c r="D14" s="44"/>
      <c r="E14" s="45"/>
      <c r="F14" s="81"/>
      <c r="G14" s="82"/>
      <c r="H14" s="79"/>
      <c r="I14" s="83"/>
      <c r="J14" s="46"/>
      <c r="K14" s="80"/>
      <c r="L14" s="79"/>
      <c r="M14" s="79"/>
      <c r="N14" s="79"/>
      <c r="O14" s="79"/>
      <c r="P14" s="80"/>
    </row>
    <row r="15" spans="1:16" ht="15">
      <c r="A15" s="41"/>
      <c r="B15" s="41"/>
      <c r="C15" s="52" t="s">
        <v>119</v>
      </c>
      <c r="D15" s="77"/>
      <c r="E15" s="78"/>
      <c r="F15" s="81"/>
      <c r="G15" s="82"/>
      <c r="H15" s="79"/>
      <c r="I15" s="83"/>
      <c r="J15" s="46"/>
      <c r="K15" s="80"/>
      <c r="L15" s="79"/>
      <c r="M15" s="79"/>
      <c r="N15" s="79"/>
      <c r="O15" s="79"/>
      <c r="P15" s="80"/>
    </row>
    <row r="16" spans="1:16" ht="25.5">
      <c r="A16" s="41">
        <v>1</v>
      </c>
      <c r="B16" s="41" t="s">
        <v>60</v>
      </c>
      <c r="C16" s="114" t="s">
        <v>217</v>
      </c>
      <c r="D16" s="59" t="s">
        <v>62</v>
      </c>
      <c r="E16" s="134">
        <v>595</v>
      </c>
      <c r="F16" s="105"/>
      <c r="G16" s="105"/>
      <c r="H16" s="79">
        <f>ROUND(F16*G16,2)</f>
        <v>0</v>
      </c>
      <c r="I16" s="135"/>
      <c r="J16" s="132"/>
      <c r="K16" s="80">
        <f>ROUND(SUM(H16+I16+J16),2)</f>
        <v>0</v>
      </c>
      <c r="L16" s="79">
        <f>ROUND(E16*F16,2)</f>
        <v>0</v>
      </c>
      <c r="M16" s="79">
        <f>ROUND(E16*H16,2)</f>
        <v>0</v>
      </c>
      <c r="N16" s="79">
        <f>ROUND(E16*I16,2)</f>
        <v>0</v>
      </c>
      <c r="O16" s="79">
        <f>ROUND(E16*J16,2)</f>
        <v>0</v>
      </c>
      <c r="P16" s="80">
        <f>ROUND(SUM(M16+N16+O16),2)</f>
        <v>0</v>
      </c>
    </row>
    <row r="17" spans="1:16" ht="25.5">
      <c r="A17" s="41">
        <v>2</v>
      </c>
      <c r="B17" s="41" t="s">
        <v>60</v>
      </c>
      <c r="C17" s="114" t="s">
        <v>218</v>
      </c>
      <c r="D17" s="59" t="s">
        <v>62</v>
      </c>
      <c r="E17" s="134">
        <v>1436</v>
      </c>
      <c r="F17" s="132"/>
      <c r="G17" s="105"/>
      <c r="H17" s="79">
        <f>ROUND(F17*G17,2)</f>
        <v>0</v>
      </c>
      <c r="I17" s="132"/>
      <c r="J17" s="132"/>
      <c r="K17" s="80">
        <f>ROUND(SUM(H17+I17+J17),2)</f>
        <v>0</v>
      </c>
      <c r="L17" s="79">
        <f>ROUND(E17*F17,2)</f>
        <v>0</v>
      </c>
      <c r="M17" s="79">
        <f>ROUND(E17*H17,2)</f>
        <v>0</v>
      </c>
      <c r="N17" s="79">
        <f>ROUND(E17*I17,2)</f>
        <v>0</v>
      </c>
      <c r="O17" s="79">
        <f>ROUND(E17*J17,2)</f>
        <v>0</v>
      </c>
      <c r="P17" s="80">
        <f>ROUND(SUM(M17+N17+O17),2)</f>
        <v>0</v>
      </c>
    </row>
    <row r="18" spans="1:16" ht="25.5">
      <c r="A18" s="41">
        <v>3</v>
      </c>
      <c r="B18" s="41" t="s">
        <v>60</v>
      </c>
      <c r="C18" s="114" t="s">
        <v>194</v>
      </c>
      <c r="D18" s="59" t="s">
        <v>62</v>
      </c>
      <c r="E18" s="134">
        <v>285</v>
      </c>
      <c r="F18" s="132"/>
      <c r="G18" s="105"/>
      <c r="H18" s="79">
        <f>ROUND(F18*G18,2)</f>
        <v>0</v>
      </c>
      <c r="I18" s="132"/>
      <c r="J18" s="132"/>
      <c r="K18" s="80">
        <f>ROUND(SUM(H18+I18+J18),2)</f>
        <v>0</v>
      </c>
      <c r="L18" s="79">
        <f>ROUND(E18*F18,2)</f>
        <v>0</v>
      </c>
      <c r="M18" s="79">
        <f>ROUND(E18*H18,2)</f>
        <v>0</v>
      </c>
      <c r="N18" s="79">
        <f>ROUND(E18*I18,2)</f>
        <v>0</v>
      </c>
      <c r="O18" s="79">
        <f>ROUND(E18*J18,2)</f>
        <v>0</v>
      </c>
      <c r="P18" s="80">
        <f>ROUND(SUM(M18+N18+O18),2)</f>
        <v>0</v>
      </c>
    </row>
    <row r="19" spans="1:16" ht="38.25">
      <c r="A19" s="41">
        <v>4</v>
      </c>
      <c r="B19" s="41" t="s">
        <v>60</v>
      </c>
      <c r="C19" s="114" t="s">
        <v>219</v>
      </c>
      <c r="D19" s="59" t="s">
        <v>62</v>
      </c>
      <c r="E19" s="134">
        <v>1430</v>
      </c>
      <c r="F19" s="132"/>
      <c r="G19" s="105"/>
      <c r="H19" s="79">
        <f>ROUND(F19*G19,2)</f>
        <v>0</v>
      </c>
      <c r="I19" s="132"/>
      <c r="J19" s="80"/>
      <c r="K19" s="80">
        <f>ROUND(SUM(H19+I19+J19),2)</f>
        <v>0</v>
      </c>
      <c r="L19" s="79">
        <f>ROUND(E19*F19,2)</f>
        <v>0</v>
      </c>
      <c r="M19" s="79">
        <f>ROUND(E19*H19,2)</f>
        <v>0</v>
      </c>
      <c r="N19" s="79">
        <f>ROUND(E19*I19,2)</f>
        <v>0</v>
      </c>
      <c r="O19" s="79">
        <f>ROUND(E19*J19,2)</f>
        <v>0</v>
      </c>
      <c r="P19" s="80">
        <f>ROUND(SUM(M19+N19+O19),2)</f>
        <v>0</v>
      </c>
    </row>
    <row r="20" spans="1:16" ht="25.5">
      <c r="A20" s="41">
        <v>5</v>
      </c>
      <c r="B20" s="41" t="s">
        <v>60</v>
      </c>
      <c r="C20" s="114" t="s">
        <v>220</v>
      </c>
      <c r="D20" s="59" t="s">
        <v>62</v>
      </c>
      <c r="E20" s="134">
        <v>38</v>
      </c>
      <c r="F20" s="136"/>
      <c r="G20" s="137"/>
      <c r="H20" s="80">
        <f>F20*G20</f>
        <v>0</v>
      </c>
      <c r="I20" s="133"/>
      <c r="J20" s="80"/>
      <c r="K20" s="80">
        <f>ROUND(SUM(H20+I20+J20),2)</f>
        <v>0</v>
      </c>
      <c r="L20" s="79">
        <f>ROUND(E20*F20,2)</f>
        <v>0</v>
      </c>
      <c r="M20" s="79">
        <f>ROUND(E20*H20,2)</f>
        <v>0</v>
      </c>
      <c r="N20" s="79">
        <f>ROUND(E20*I20,2)</f>
        <v>0</v>
      </c>
      <c r="O20" s="79">
        <f>ROUND(E20*J20,2)</f>
        <v>0</v>
      </c>
      <c r="P20" s="80">
        <f>ROUND(SUM(M20+N20+O20),2)</f>
        <v>0</v>
      </c>
    </row>
    <row r="21" spans="1:16" ht="25.5">
      <c r="A21" s="41">
        <v>6</v>
      </c>
      <c r="B21" s="41" t="s">
        <v>60</v>
      </c>
      <c r="C21" s="114" t="s">
        <v>221</v>
      </c>
      <c r="D21" s="59" t="s">
        <v>62</v>
      </c>
      <c r="E21" s="134">
        <v>147</v>
      </c>
      <c r="F21" s="136"/>
      <c r="G21" s="137"/>
      <c r="H21" s="80">
        <f>F21*G21</f>
        <v>0</v>
      </c>
      <c r="I21" s="133"/>
      <c r="J21" s="80"/>
      <c r="K21" s="80">
        <f>ROUND(SUM(H21+I21+J21),2)</f>
        <v>0</v>
      </c>
      <c r="L21" s="79">
        <f>ROUND(E21*F21,2)</f>
        <v>0</v>
      </c>
      <c r="M21" s="79">
        <f>ROUND(E21*H21,2)</f>
        <v>0</v>
      </c>
      <c r="N21" s="79">
        <f>ROUND(E21*I21,2)</f>
        <v>0</v>
      </c>
      <c r="O21" s="79">
        <f>ROUND(E21*J21,2)</f>
        <v>0</v>
      </c>
      <c r="P21" s="80">
        <f>ROUND(SUM(M21+N21+O21),2)</f>
        <v>0</v>
      </c>
    </row>
    <row r="22" spans="1:16" ht="25.5">
      <c r="A22" s="41">
        <v>7</v>
      </c>
      <c r="B22" s="41" t="s">
        <v>60</v>
      </c>
      <c r="C22" s="114" t="s">
        <v>222</v>
      </c>
      <c r="D22" s="59" t="s">
        <v>62</v>
      </c>
      <c r="E22" s="134">
        <v>40</v>
      </c>
      <c r="F22" s="132"/>
      <c r="G22" s="137"/>
      <c r="H22" s="80">
        <f>F22*G22</f>
        <v>0</v>
      </c>
      <c r="I22" s="133"/>
      <c r="J22" s="80"/>
      <c r="K22" s="80">
        <f>ROUND(SUM(H22+I22+J22),2)</f>
        <v>0</v>
      </c>
      <c r="L22" s="79">
        <f>ROUND(E22*F22,2)</f>
        <v>0</v>
      </c>
      <c r="M22" s="79">
        <f>ROUND(E22*H22,2)</f>
        <v>0</v>
      </c>
      <c r="N22" s="79">
        <f>ROUND(E22*I22,2)</f>
        <v>0</v>
      </c>
      <c r="O22" s="79">
        <f>ROUND(E22*J22,2)</f>
        <v>0</v>
      </c>
      <c r="P22" s="80">
        <f>ROUND(SUM(M22+N22+O22),2)</f>
        <v>0</v>
      </c>
    </row>
    <row r="23" spans="1:16" ht="15">
      <c r="A23" s="41">
        <v>8</v>
      </c>
      <c r="B23" s="41" t="s">
        <v>60</v>
      </c>
      <c r="C23" s="114" t="s">
        <v>195</v>
      </c>
      <c r="D23" s="59" t="s">
        <v>72</v>
      </c>
      <c r="E23" s="134">
        <v>108</v>
      </c>
      <c r="F23" s="132"/>
      <c r="G23" s="137"/>
      <c r="H23" s="80">
        <f>F23*G23</f>
        <v>0</v>
      </c>
      <c r="I23" s="133"/>
      <c r="J23" s="80"/>
      <c r="K23" s="80">
        <f>ROUND(SUM(H23+I23+J23),2)</f>
        <v>0</v>
      </c>
      <c r="L23" s="79">
        <f>ROUND(E23*F23,2)</f>
        <v>0</v>
      </c>
      <c r="M23" s="79">
        <f>ROUND(E23*H23,2)</f>
        <v>0</v>
      </c>
      <c r="N23" s="79">
        <f>ROUND(E23*I23,2)</f>
        <v>0</v>
      </c>
      <c r="O23" s="79">
        <f>ROUND(E23*J23,2)</f>
        <v>0</v>
      </c>
      <c r="P23" s="80">
        <f>ROUND(SUM(M23+N23+O23),2)</f>
        <v>0</v>
      </c>
    </row>
    <row r="24" spans="1:16" ht="15">
      <c r="A24" s="61"/>
      <c r="B24" s="61"/>
      <c r="C24" s="62" t="s">
        <v>85</v>
      </c>
      <c r="D24" s="63"/>
      <c r="E24" s="63"/>
      <c r="F24" s="63"/>
      <c r="G24" s="63"/>
      <c r="H24" s="63"/>
      <c r="I24" s="85"/>
      <c r="J24" s="63"/>
      <c r="K24" s="63"/>
      <c r="L24" s="195">
        <f>ROUND(SUM(L14:L23),2)</f>
        <v>0</v>
      </c>
      <c r="M24" s="195">
        <f>ROUND(SUM(M14:M23),2)</f>
        <v>0</v>
      </c>
      <c r="N24" s="195">
        <f>ROUND(SUM(N14:N23),2)</f>
        <v>0</v>
      </c>
      <c r="O24" s="195">
        <f>ROUND(SUM(O14:O23),2)</f>
        <v>0</v>
      </c>
      <c r="P24" s="195">
        <f>ROUND(SUM(P14:P23),2)</f>
        <v>0</v>
      </c>
    </row>
    <row r="25" spans="1:16" ht="15">
      <c r="A25" s="61"/>
      <c r="B25" s="61"/>
      <c r="C25" s="64" t="s">
        <v>388</v>
      </c>
      <c r="D25" s="63"/>
      <c r="E25" s="63"/>
      <c r="F25" s="63"/>
      <c r="G25" s="63"/>
      <c r="H25" s="63"/>
      <c r="I25" s="85"/>
      <c r="J25" s="63"/>
      <c r="K25" s="63"/>
      <c r="L25" s="196"/>
      <c r="M25" s="196"/>
      <c r="N25" s="196"/>
      <c r="O25" s="196"/>
      <c r="P25" s="196">
        <f>ROUND(N24*E25,2)</f>
        <v>0</v>
      </c>
    </row>
    <row r="26" spans="1:16" ht="15">
      <c r="A26" s="61"/>
      <c r="B26" s="61"/>
      <c r="C26" s="65" t="s">
        <v>385</v>
      </c>
      <c r="D26" s="63"/>
      <c r="E26" s="63"/>
      <c r="F26" s="63"/>
      <c r="G26" s="63"/>
      <c r="H26" s="63"/>
      <c r="I26" s="85"/>
      <c r="J26" s="63"/>
      <c r="K26" s="63"/>
      <c r="L26" s="196"/>
      <c r="M26" s="196"/>
      <c r="N26" s="196"/>
      <c r="O26" s="196"/>
      <c r="P26" s="197">
        <f>ROUND(SUM(P24:P25),2)</f>
        <v>0</v>
      </c>
    </row>
    <row r="27" spans="1:2" ht="15.75">
      <c r="A27" s="87"/>
      <c r="B27" s="87"/>
    </row>
    <row r="30" spans="3:12" ht="15">
      <c r="C30" s="73" t="s">
        <v>34</v>
      </c>
      <c r="K30" s="250" t="s">
        <v>239</v>
      </c>
      <c r="L30" s="250"/>
    </row>
    <row r="31" ht="15">
      <c r="C31" s="73"/>
    </row>
    <row r="32" spans="3:12" ht="15">
      <c r="C32" s="74"/>
      <c r="K32" s="250"/>
      <c r="L32" s="250"/>
    </row>
    <row r="33" spans="3:12" ht="15">
      <c r="C33" s="75" t="s">
        <v>35</v>
      </c>
      <c r="H33" s="28"/>
      <c r="K33" s="250" t="s">
        <v>239</v>
      </c>
      <c r="L33" s="250"/>
    </row>
  </sheetData>
  <sheetProtection/>
  <mergeCells count="17">
    <mergeCell ref="K33:L33"/>
    <mergeCell ref="A12:A13"/>
    <mergeCell ref="B12:B13"/>
    <mergeCell ref="C12:C13"/>
    <mergeCell ref="D12:D13"/>
    <mergeCell ref="E12:E13"/>
    <mergeCell ref="F12:K12"/>
    <mergeCell ref="L12:P12"/>
    <mergeCell ref="K30:L30"/>
    <mergeCell ref="K32:L32"/>
    <mergeCell ref="A9:P9"/>
    <mergeCell ref="A1:P1"/>
    <mergeCell ref="A2:P2"/>
    <mergeCell ref="A5:P5"/>
    <mergeCell ref="A6:P6"/>
    <mergeCell ref="A7:P7"/>
    <mergeCell ref="A4:P4"/>
  </mergeCells>
  <printOptions/>
  <pageMargins left="0.1968503937007874" right="0.1968503937007874" top="0.1968503937007874" bottom="0.1968503937007874" header="0.31496062992125984" footer="0.31496062992125984"/>
  <pageSetup orientation="landscape" paperSize="9" scale="85" r:id="rId1"/>
</worksheet>
</file>

<file path=xl/worksheets/sheet14.xml><?xml version="1.0" encoding="utf-8"?>
<worksheet xmlns="http://schemas.openxmlformats.org/spreadsheetml/2006/main" xmlns:r="http://schemas.openxmlformats.org/officeDocument/2006/relationships">
  <dimension ref="A1:P28"/>
  <sheetViews>
    <sheetView zoomScale="130" zoomScaleNormal="130" zoomScalePageLayoutView="0" workbookViewId="0" topLeftCell="A1">
      <selection activeCell="G26" sqref="G26"/>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2" width="8.7109375" style="1" customWidth="1"/>
    <col min="13" max="16" width="10.7109375" style="1" customWidth="1"/>
    <col min="17" max="16384" width="9.140625" style="1" customWidth="1"/>
  </cols>
  <sheetData>
    <row r="1" spans="1:16" ht="15">
      <c r="A1" s="261" t="s">
        <v>36</v>
      </c>
      <c r="B1" s="261"/>
      <c r="C1" s="261"/>
      <c r="D1" s="261"/>
      <c r="E1" s="261"/>
      <c r="F1" s="261"/>
      <c r="G1" s="261"/>
      <c r="H1" s="261"/>
      <c r="I1" s="261"/>
      <c r="J1" s="261"/>
      <c r="K1" s="261"/>
      <c r="L1" s="261"/>
      <c r="M1" s="261"/>
      <c r="N1" s="261"/>
      <c r="O1" s="261"/>
      <c r="P1" s="261"/>
    </row>
    <row r="2" spans="1:16" ht="15">
      <c r="A2" s="261" t="s">
        <v>364</v>
      </c>
      <c r="B2" s="261"/>
      <c r="C2" s="261"/>
      <c r="D2" s="261"/>
      <c r="E2" s="261"/>
      <c r="F2" s="261"/>
      <c r="G2" s="261"/>
      <c r="H2" s="261"/>
      <c r="I2" s="261"/>
      <c r="J2" s="261"/>
      <c r="K2" s="261"/>
      <c r="L2" s="261"/>
      <c r="M2" s="261"/>
      <c r="N2" s="261"/>
      <c r="O2" s="261"/>
      <c r="P2" s="261"/>
    </row>
    <row r="3" spans="1:16" ht="15">
      <c r="A3" s="27"/>
      <c r="B3" s="27"/>
      <c r="C3" s="28"/>
      <c r="D3" s="28"/>
      <c r="E3" s="28"/>
      <c r="F3" s="28"/>
      <c r="G3" s="28"/>
      <c r="H3" s="28"/>
      <c r="I3" s="29"/>
      <c r="J3" s="28"/>
      <c r="K3" s="28"/>
      <c r="L3" s="28"/>
      <c r="M3" s="28"/>
      <c r="N3" s="28"/>
      <c r="O3" s="28"/>
      <c r="P3" s="28"/>
    </row>
    <row r="4" spans="1:16" ht="15">
      <c r="A4" s="264" t="s">
        <v>321</v>
      </c>
      <c r="B4" s="264"/>
      <c r="C4" s="264"/>
      <c r="D4" s="264"/>
      <c r="E4" s="264"/>
      <c r="F4" s="264"/>
      <c r="G4" s="264"/>
      <c r="H4" s="264"/>
      <c r="I4" s="264"/>
      <c r="J4" s="264"/>
      <c r="K4" s="264"/>
      <c r="L4" s="264"/>
      <c r="M4" s="264"/>
      <c r="N4" s="264"/>
      <c r="O4" s="264"/>
      <c r="P4" s="264"/>
    </row>
    <row r="5" spans="1:16" ht="15">
      <c r="A5" s="263" t="s">
        <v>319</v>
      </c>
      <c r="B5" s="263"/>
      <c r="C5" s="263"/>
      <c r="D5" s="263"/>
      <c r="E5" s="263"/>
      <c r="F5" s="263"/>
      <c r="G5" s="263"/>
      <c r="H5" s="263"/>
      <c r="I5" s="263"/>
      <c r="J5" s="263"/>
      <c r="K5" s="263"/>
      <c r="L5" s="263"/>
      <c r="M5" s="263"/>
      <c r="N5" s="263"/>
      <c r="O5" s="263"/>
      <c r="P5" s="263"/>
    </row>
    <row r="6" spans="1:16" ht="15">
      <c r="A6" s="263" t="s">
        <v>320</v>
      </c>
      <c r="B6" s="263"/>
      <c r="C6" s="263"/>
      <c r="D6" s="263"/>
      <c r="E6" s="263"/>
      <c r="F6" s="263"/>
      <c r="G6" s="263"/>
      <c r="H6" s="263"/>
      <c r="I6" s="263"/>
      <c r="J6" s="263"/>
      <c r="K6" s="263"/>
      <c r="L6" s="263"/>
      <c r="M6" s="263"/>
      <c r="N6" s="263"/>
      <c r="O6" s="263"/>
      <c r="P6" s="263"/>
    </row>
    <row r="7" spans="1:16" ht="15">
      <c r="A7" s="263" t="s">
        <v>39</v>
      </c>
      <c r="B7" s="263"/>
      <c r="C7" s="263"/>
      <c r="D7" s="263"/>
      <c r="E7" s="263"/>
      <c r="F7" s="263"/>
      <c r="G7" s="263"/>
      <c r="H7" s="263"/>
      <c r="I7" s="263"/>
      <c r="J7" s="263"/>
      <c r="K7" s="263"/>
      <c r="L7" s="263"/>
      <c r="M7" s="263"/>
      <c r="N7" s="263"/>
      <c r="O7" s="263"/>
      <c r="P7" s="263"/>
    </row>
    <row r="8" spans="1:2" ht="15.75">
      <c r="A8" s="30"/>
      <c r="B8" s="30"/>
    </row>
    <row r="9" spans="1:16" ht="15">
      <c r="A9" s="251" t="s">
        <v>129</v>
      </c>
      <c r="B9" s="251"/>
      <c r="C9" s="251"/>
      <c r="D9" s="251"/>
      <c r="E9" s="251"/>
      <c r="F9" s="251"/>
      <c r="G9" s="251"/>
      <c r="H9" s="251"/>
      <c r="I9" s="251"/>
      <c r="J9" s="251"/>
      <c r="K9" s="251"/>
      <c r="L9" s="251"/>
      <c r="M9" s="251"/>
      <c r="N9" s="251"/>
      <c r="O9" s="251"/>
      <c r="P9" s="251"/>
    </row>
    <row r="10" spans="1:16" ht="15">
      <c r="A10" s="158"/>
      <c r="B10" s="158"/>
      <c r="C10" s="158"/>
      <c r="D10" s="158"/>
      <c r="E10" s="158"/>
      <c r="F10" s="158"/>
      <c r="G10" s="158"/>
      <c r="H10" s="158"/>
      <c r="I10" s="158"/>
      <c r="J10" s="158"/>
      <c r="K10" s="158"/>
      <c r="L10" s="33" t="s">
        <v>40</v>
      </c>
      <c r="M10" s="34">
        <f>P21</f>
        <v>0</v>
      </c>
      <c r="N10" s="35" t="s">
        <v>41</v>
      </c>
      <c r="O10" s="158"/>
      <c r="P10" s="158"/>
    </row>
    <row r="11" spans="1:16" ht="15">
      <c r="A11" s="36"/>
      <c r="B11" s="36"/>
      <c r="C11" s="36"/>
      <c r="D11" s="36"/>
      <c r="E11" s="36"/>
      <c r="F11" s="36"/>
      <c r="G11" s="36"/>
      <c r="H11" s="36"/>
      <c r="I11" s="37"/>
      <c r="J11" s="36"/>
      <c r="K11" s="36"/>
      <c r="L11" s="36"/>
      <c r="M11" s="36"/>
      <c r="N11" s="36"/>
      <c r="O11" s="36"/>
      <c r="P11" s="33" t="s">
        <v>241</v>
      </c>
    </row>
    <row r="12" spans="1:16" ht="12.75" customHeight="1">
      <c r="A12" s="252" t="s">
        <v>42</v>
      </c>
      <c r="B12" s="253" t="s">
        <v>43</v>
      </c>
      <c r="C12" s="255" t="s">
        <v>44</v>
      </c>
      <c r="D12" s="256" t="s">
        <v>45</v>
      </c>
      <c r="E12" s="257" t="s">
        <v>46</v>
      </c>
      <c r="F12" s="258" t="s">
        <v>47</v>
      </c>
      <c r="G12" s="259"/>
      <c r="H12" s="259"/>
      <c r="I12" s="259"/>
      <c r="J12" s="259"/>
      <c r="K12" s="260"/>
      <c r="L12" s="258" t="s">
        <v>48</v>
      </c>
      <c r="M12" s="259"/>
      <c r="N12" s="259"/>
      <c r="O12" s="259"/>
      <c r="P12" s="260"/>
    </row>
    <row r="13" spans="1:16" ht="105">
      <c r="A13" s="252"/>
      <c r="B13" s="254"/>
      <c r="C13" s="255"/>
      <c r="D13" s="256"/>
      <c r="E13" s="257"/>
      <c r="F13" s="160" t="s">
        <v>49</v>
      </c>
      <c r="G13" s="39" t="s">
        <v>50</v>
      </c>
      <c r="H13" s="160" t="s">
        <v>51</v>
      </c>
      <c r="I13" s="40" t="s">
        <v>52</v>
      </c>
      <c r="J13" s="160" t="s">
        <v>53</v>
      </c>
      <c r="K13" s="160" t="s">
        <v>54</v>
      </c>
      <c r="L13" s="160" t="s">
        <v>55</v>
      </c>
      <c r="M13" s="160" t="s">
        <v>51</v>
      </c>
      <c r="N13" s="160" t="s">
        <v>52</v>
      </c>
      <c r="O13" s="160" t="s">
        <v>53</v>
      </c>
      <c r="P13" s="160" t="s">
        <v>56</v>
      </c>
    </row>
    <row r="14" spans="1:16" ht="15">
      <c r="A14" s="41"/>
      <c r="B14" s="99" t="s">
        <v>117</v>
      </c>
      <c r="C14" s="52" t="s">
        <v>118</v>
      </c>
      <c r="D14" s="44"/>
      <c r="E14" s="45"/>
      <c r="F14" s="81"/>
      <c r="G14" s="82"/>
      <c r="H14" s="79"/>
      <c r="I14" s="83"/>
      <c r="J14" s="46"/>
      <c r="K14" s="80"/>
      <c r="L14" s="79"/>
      <c r="M14" s="79"/>
      <c r="N14" s="79"/>
      <c r="O14" s="79"/>
      <c r="P14" s="80"/>
    </row>
    <row r="15" spans="1:16" ht="15">
      <c r="A15" s="41"/>
      <c r="B15" s="41"/>
      <c r="C15" s="52" t="s">
        <v>119</v>
      </c>
      <c r="D15" s="77"/>
      <c r="E15" s="78"/>
      <c r="F15" s="81"/>
      <c r="G15" s="82"/>
      <c r="H15" s="79"/>
      <c r="I15" s="83"/>
      <c r="J15" s="46"/>
      <c r="K15" s="80"/>
      <c r="L15" s="79"/>
      <c r="M15" s="79"/>
      <c r="N15" s="79"/>
      <c r="O15" s="79"/>
      <c r="P15" s="80"/>
    </row>
    <row r="16" spans="1:16" ht="15">
      <c r="A16" s="41">
        <v>1</v>
      </c>
      <c r="B16" s="41" t="s">
        <v>60</v>
      </c>
      <c r="C16" s="114" t="s">
        <v>360</v>
      </c>
      <c r="D16" s="59" t="s">
        <v>62</v>
      </c>
      <c r="E16" s="84">
        <v>17.63</v>
      </c>
      <c r="F16" s="68"/>
      <c r="G16" s="68"/>
      <c r="H16" s="164">
        <f>ROUND(F16*G16,2)</f>
        <v>0</v>
      </c>
      <c r="I16" s="168"/>
      <c r="J16" s="165"/>
      <c r="K16" s="166">
        <f>ROUND(SUM(H16+I16+J16),2)</f>
        <v>0</v>
      </c>
      <c r="L16" s="164">
        <f>ROUND(E16*F16,2)</f>
        <v>0</v>
      </c>
      <c r="M16" s="164">
        <f>ROUND(E16*H16,2)</f>
        <v>0</v>
      </c>
      <c r="N16" s="164">
        <f>ROUND(E16*I16,2)</f>
        <v>0</v>
      </c>
      <c r="O16" s="164">
        <f>ROUND(E16*J16,2)</f>
        <v>0</v>
      </c>
      <c r="P16" s="166">
        <f>ROUND(SUM(M16+N16+O16),2)</f>
        <v>0</v>
      </c>
    </row>
    <row r="17" spans="1:16" ht="15">
      <c r="A17" s="41">
        <v>2</v>
      </c>
      <c r="B17" s="41" t="s">
        <v>60</v>
      </c>
      <c r="C17" s="114" t="s">
        <v>361</v>
      </c>
      <c r="D17" s="59" t="s">
        <v>62</v>
      </c>
      <c r="E17" s="84">
        <v>2062.4</v>
      </c>
      <c r="F17" s="69"/>
      <c r="G17" s="69"/>
      <c r="H17" s="164">
        <f>ROUND(F17*G17,2)</f>
        <v>0</v>
      </c>
      <c r="I17" s="165"/>
      <c r="J17" s="165"/>
      <c r="K17" s="166">
        <f>ROUND(SUM(H17+I17+J17),2)</f>
        <v>0</v>
      </c>
      <c r="L17" s="164">
        <f>ROUND(E17*F17,2)</f>
        <v>0</v>
      </c>
      <c r="M17" s="164">
        <f>ROUND(E17*H17,2)</f>
        <v>0</v>
      </c>
      <c r="N17" s="164">
        <f>ROUND(E17*I17,2)</f>
        <v>0</v>
      </c>
      <c r="O17" s="164">
        <f>ROUND(E17*J17,2)</f>
        <v>0</v>
      </c>
      <c r="P17" s="166">
        <f>ROUND(SUM(M17+N17+O17),2)</f>
        <v>0</v>
      </c>
    </row>
    <row r="18" spans="1:16" ht="25.5">
      <c r="A18" s="41">
        <v>3</v>
      </c>
      <c r="B18" s="41" t="s">
        <v>60</v>
      </c>
      <c r="C18" s="114" t="s">
        <v>362</v>
      </c>
      <c r="D18" s="59" t="s">
        <v>62</v>
      </c>
      <c r="E18" s="84">
        <f>442.07+39</f>
        <v>481.07</v>
      </c>
      <c r="F18" s="69"/>
      <c r="G18" s="69"/>
      <c r="H18" s="164">
        <f>ROUND(F18*G18,2)</f>
        <v>0</v>
      </c>
      <c r="I18" s="165"/>
      <c r="J18" s="165"/>
      <c r="K18" s="166">
        <f>ROUND(SUM(H18+I18+J18),2)</f>
        <v>0</v>
      </c>
      <c r="L18" s="164">
        <f>ROUND(E18*F18,2)</f>
        <v>0</v>
      </c>
      <c r="M18" s="164">
        <f>ROUND(E18*H18,2)</f>
        <v>0</v>
      </c>
      <c r="N18" s="164">
        <f>ROUND(E18*I18,2)</f>
        <v>0</v>
      </c>
      <c r="O18" s="164">
        <f>ROUND(E18*J18,2)</f>
        <v>0</v>
      </c>
      <c r="P18" s="166">
        <f>ROUND(SUM(M18+N18+O18),2)</f>
        <v>0</v>
      </c>
    </row>
    <row r="19" spans="1:16" ht="15">
      <c r="A19" s="61"/>
      <c r="B19" s="61"/>
      <c r="C19" s="62" t="s">
        <v>85</v>
      </c>
      <c r="D19" s="63"/>
      <c r="E19" s="63"/>
      <c r="F19" s="63"/>
      <c r="G19" s="63"/>
      <c r="H19" s="86"/>
      <c r="I19" s="177"/>
      <c r="J19" s="86"/>
      <c r="K19" s="86"/>
      <c r="L19" s="203">
        <f>ROUND(SUM(L14:L18),2)</f>
        <v>0</v>
      </c>
      <c r="M19" s="203">
        <f>ROUND(SUM(M14:M18),2)</f>
        <v>0</v>
      </c>
      <c r="N19" s="203">
        <f>ROUND(SUM(N14:N18),2)</f>
        <v>0</v>
      </c>
      <c r="O19" s="178">
        <f>ROUND(SUM(O14:O18),2)</f>
        <v>0</v>
      </c>
      <c r="P19" s="203">
        <f>ROUND(SUM(P14:P18),2)</f>
        <v>0</v>
      </c>
    </row>
    <row r="20" spans="1:16" ht="15">
      <c r="A20" s="61"/>
      <c r="B20" s="61"/>
      <c r="C20" s="64" t="s">
        <v>388</v>
      </c>
      <c r="D20" s="63"/>
      <c r="E20" s="63"/>
      <c r="F20" s="63"/>
      <c r="G20" s="63"/>
      <c r="H20" s="86"/>
      <c r="I20" s="177"/>
      <c r="J20" s="86"/>
      <c r="K20" s="86"/>
      <c r="L20" s="86"/>
      <c r="M20" s="86"/>
      <c r="N20" s="86"/>
      <c r="O20" s="86"/>
      <c r="P20" s="86">
        <f>ROUND(N19*E20,2)</f>
        <v>0</v>
      </c>
    </row>
    <row r="21" spans="1:16" ht="15">
      <c r="A21" s="61"/>
      <c r="B21" s="61"/>
      <c r="C21" s="65" t="s">
        <v>387</v>
      </c>
      <c r="D21" s="63"/>
      <c r="E21" s="63"/>
      <c r="F21" s="63"/>
      <c r="G21" s="63"/>
      <c r="H21" s="86"/>
      <c r="I21" s="177"/>
      <c r="J21" s="86"/>
      <c r="K21" s="86"/>
      <c r="L21" s="86"/>
      <c r="M21" s="86"/>
      <c r="N21" s="86"/>
      <c r="O21" s="86"/>
      <c r="P21" s="204">
        <f>ROUND(SUM(P19:P20),2)</f>
        <v>0</v>
      </c>
    </row>
    <row r="22" spans="1:2" ht="15.75">
      <c r="A22" s="87"/>
      <c r="B22" s="87"/>
    </row>
    <row r="25" spans="3:12" ht="15">
      <c r="C25" s="73" t="s">
        <v>34</v>
      </c>
      <c r="K25" s="250" t="s">
        <v>239</v>
      </c>
      <c r="L25" s="250"/>
    </row>
    <row r="26" spans="3:12" ht="15">
      <c r="C26" s="73"/>
      <c r="K26" s="157"/>
      <c r="L26" s="157"/>
    </row>
    <row r="27" spans="3:12" ht="15" customHeight="1">
      <c r="C27" s="74"/>
      <c r="K27" s="157"/>
      <c r="L27" s="157"/>
    </row>
    <row r="28" spans="3:12" ht="15" customHeight="1">
      <c r="C28" s="75" t="s">
        <v>35</v>
      </c>
      <c r="H28" s="28"/>
      <c r="K28" s="250" t="s">
        <v>239</v>
      </c>
      <c r="L28" s="250"/>
    </row>
  </sheetData>
  <sheetProtection/>
  <mergeCells count="16">
    <mergeCell ref="L12:P12"/>
    <mergeCell ref="K25:L25"/>
    <mergeCell ref="K28:L28"/>
    <mergeCell ref="A4:P4"/>
    <mergeCell ref="A12:A13"/>
    <mergeCell ref="B12:B13"/>
    <mergeCell ref="C12:C13"/>
    <mergeCell ref="D12:D13"/>
    <mergeCell ref="E12:E13"/>
    <mergeCell ref="F12:K12"/>
    <mergeCell ref="A9:P9"/>
    <mergeCell ref="A1:P1"/>
    <mergeCell ref="A2:P2"/>
    <mergeCell ref="A5:P5"/>
    <mergeCell ref="A6:P6"/>
    <mergeCell ref="A7:P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9"/>
  <sheetViews>
    <sheetView zoomScalePageLayoutView="0" workbookViewId="0" topLeftCell="A1">
      <selection activeCell="D21" sqref="D21"/>
    </sheetView>
  </sheetViews>
  <sheetFormatPr defaultColWidth="9.140625" defaultRowHeight="15"/>
  <cols>
    <col min="1" max="1" width="6.7109375" style="0" customWidth="1"/>
    <col min="2" max="2" width="20.7109375" style="0" customWidth="1"/>
    <col min="3" max="3" width="42.7109375" style="0" customWidth="1"/>
    <col min="4" max="8" width="16.7109375" style="0" customWidth="1"/>
    <col min="9" max="9" width="15.28125" style="0" customWidth="1"/>
  </cols>
  <sheetData>
    <row r="1" spans="3:8" ht="15.75">
      <c r="C1" s="212" t="s">
        <v>11</v>
      </c>
      <c r="D1" s="212"/>
      <c r="E1" s="212"/>
      <c r="F1" s="212"/>
      <c r="G1" s="212"/>
      <c r="H1" s="212"/>
    </row>
    <row r="3" spans="2:8" ht="33" customHeight="1">
      <c r="B3" s="205" t="s">
        <v>318</v>
      </c>
      <c r="C3" s="240" t="s">
        <v>380</v>
      </c>
      <c r="D3" s="240"/>
      <c r="E3" s="240"/>
      <c r="F3" s="240"/>
      <c r="G3" s="240"/>
      <c r="H3" s="240"/>
    </row>
    <row r="4" spans="1:8" ht="47.25" customHeight="1">
      <c r="A4" s="242" t="s">
        <v>383</v>
      </c>
      <c r="B4" s="242"/>
      <c r="C4" s="240" t="s">
        <v>384</v>
      </c>
      <c r="D4" s="240"/>
      <c r="E4" s="240"/>
      <c r="F4" s="240"/>
      <c r="G4" s="240"/>
      <c r="H4" s="240"/>
    </row>
    <row r="5" spans="1:8" ht="15.75">
      <c r="A5" s="222" t="s">
        <v>13</v>
      </c>
      <c r="B5" s="222"/>
      <c r="C5" s="241" t="s">
        <v>6</v>
      </c>
      <c r="D5" s="241"/>
      <c r="E5" s="241"/>
      <c r="F5" s="241"/>
      <c r="G5" s="241"/>
      <c r="H5" s="241"/>
    </row>
    <row r="6" spans="1:8" ht="15.75">
      <c r="A6" s="222" t="s">
        <v>5</v>
      </c>
      <c r="B6" s="222"/>
      <c r="C6" s="212"/>
      <c r="D6" s="212"/>
      <c r="E6" s="212"/>
      <c r="F6" s="212"/>
      <c r="G6" s="212"/>
      <c r="H6" s="212"/>
    </row>
    <row r="7" spans="4:6" ht="15.75" customHeight="1">
      <c r="D7" s="232" t="s">
        <v>16</v>
      </c>
      <c r="E7" s="232"/>
      <c r="F7" s="11">
        <f>D22</f>
        <v>0</v>
      </c>
    </row>
    <row r="8" spans="4:6" ht="15.75" customHeight="1">
      <c r="D8" s="232" t="s">
        <v>17</v>
      </c>
      <c r="E8" s="232"/>
      <c r="F8" s="12">
        <f>H17</f>
        <v>0</v>
      </c>
    </row>
    <row r="9" spans="6:8" ht="16.5" thickBot="1">
      <c r="F9" s="231" t="s">
        <v>238</v>
      </c>
      <c r="G9" s="231"/>
      <c r="H9" s="231"/>
    </row>
    <row r="10" spans="1:8" ht="15" customHeight="1">
      <c r="A10" s="236" t="s">
        <v>18</v>
      </c>
      <c r="B10" s="238" t="s">
        <v>19</v>
      </c>
      <c r="C10" s="238" t="s">
        <v>20</v>
      </c>
      <c r="D10" s="238" t="s">
        <v>15</v>
      </c>
      <c r="E10" s="233" t="s">
        <v>21</v>
      </c>
      <c r="F10" s="234"/>
      <c r="G10" s="235"/>
      <c r="H10" s="229" t="s">
        <v>22</v>
      </c>
    </row>
    <row r="11" spans="1:8" ht="32.25" thickBot="1">
      <c r="A11" s="237"/>
      <c r="B11" s="239"/>
      <c r="C11" s="239"/>
      <c r="D11" s="239"/>
      <c r="E11" s="14" t="s">
        <v>23</v>
      </c>
      <c r="F11" s="14" t="s">
        <v>24</v>
      </c>
      <c r="G11" s="14" t="s">
        <v>25</v>
      </c>
      <c r="H11" s="230"/>
    </row>
    <row r="12" spans="1:10" ht="31.5">
      <c r="A12" s="15">
        <v>1</v>
      </c>
      <c r="B12" s="16" t="s">
        <v>365</v>
      </c>
      <c r="C12" s="17" t="s">
        <v>26</v>
      </c>
      <c r="D12" s="22"/>
      <c r="E12" s="22"/>
      <c r="F12" s="22"/>
      <c r="G12" s="22"/>
      <c r="H12" s="22"/>
      <c r="I12" s="138"/>
      <c r="J12" s="139"/>
    </row>
    <row r="13" spans="1:10" ht="15.75">
      <c r="A13" s="15">
        <v>2</v>
      </c>
      <c r="B13" s="16" t="s">
        <v>367</v>
      </c>
      <c r="C13" s="18" t="s">
        <v>369</v>
      </c>
      <c r="D13" s="22"/>
      <c r="E13" s="22"/>
      <c r="F13" s="22"/>
      <c r="G13" s="22"/>
      <c r="H13" s="22"/>
      <c r="J13" s="139"/>
    </row>
    <row r="14" spans="1:10" ht="15.75">
      <c r="A14" s="15">
        <v>3</v>
      </c>
      <c r="B14" s="16" t="s">
        <v>370</v>
      </c>
      <c r="C14" s="18" t="s">
        <v>28</v>
      </c>
      <c r="D14" s="22"/>
      <c r="E14" s="13"/>
      <c r="F14" s="13"/>
      <c r="G14" s="13"/>
      <c r="H14" s="13"/>
      <c r="J14" s="139"/>
    </row>
    <row r="15" spans="1:10" ht="15.75">
      <c r="A15" s="15">
        <v>4</v>
      </c>
      <c r="B15" s="16" t="s">
        <v>372</v>
      </c>
      <c r="C15" s="18" t="s">
        <v>29</v>
      </c>
      <c r="D15" s="22"/>
      <c r="E15" s="13"/>
      <c r="F15" s="13"/>
      <c r="G15" s="13"/>
      <c r="H15" s="13"/>
      <c r="J15" s="139"/>
    </row>
    <row r="16" spans="1:10" ht="15.75">
      <c r="A16" s="15">
        <v>5</v>
      </c>
      <c r="B16" s="16" t="s">
        <v>376</v>
      </c>
      <c r="C16" s="18" t="s">
        <v>30</v>
      </c>
      <c r="D16" s="22"/>
      <c r="E16" s="13"/>
      <c r="F16" s="13"/>
      <c r="G16" s="13"/>
      <c r="H16" s="13"/>
      <c r="J16" s="139"/>
    </row>
    <row r="17" spans="3:8" ht="15.75">
      <c r="C17" s="19" t="s">
        <v>31</v>
      </c>
      <c r="D17" s="198"/>
      <c r="E17" s="198"/>
      <c r="F17" s="198"/>
      <c r="G17" s="198"/>
      <c r="H17" s="198"/>
    </row>
    <row r="18" spans="3:8" ht="15.75">
      <c r="C18" s="20" t="s">
        <v>381</v>
      </c>
      <c r="D18" s="199"/>
      <c r="E18" s="200"/>
      <c r="F18" s="200"/>
      <c r="G18" s="200"/>
      <c r="H18" s="200"/>
    </row>
    <row r="19" spans="3:8" ht="15.75">
      <c r="C19" s="21" t="s">
        <v>32</v>
      </c>
      <c r="D19" s="201"/>
      <c r="E19" s="200"/>
      <c r="F19" s="200"/>
      <c r="G19" s="200"/>
      <c r="H19" s="200"/>
    </row>
    <row r="20" spans="3:8" ht="15.75">
      <c r="C20" s="20" t="s">
        <v>382</v>
      </c>
      <c r="D20" s="199"/>
      <c r="E20" s="200"/>
      <c r="F20" s="200"/>
      <c r="G20" s="200"/>
      <c r="H20" s="200"/>
    </row>
    <row r="21" spans="3:8" ht="15.75">
      <c r="C21" s="20" t="s">
        <v>386</v>
      </c>
      <c r="D21" s="199"/>
      <c r="E21" s="200"/>
      <c r="F21" s="200"/>
      <c r="G21" s="200"/>
      <c r="H21" s="200"/>
    </row>
    <row r="22" spans="3:8" ht="15.75">
      <c r="C22" s="20" t="s">
        <v>33</v>
      </c>
      <c r="D22" s="202"/>
      <c r="E22" s="200"/>
      <c r="F22" s="200"/>
      <c r="G22" s="200"/>
      <c r="H22" s="200"/>
    </row>
    <row r="24" spans="3:9" ht="45.75" customHeight="1">
      <c r="C24" s="228" t="s">
        <v>229</v>
      </c>
      <c r="D24" s="228"/>
      <c r="E24" s="228"/>
      <c r="F24" s="228"/>
      <c r="G24" s="228"/>
      <c r="H24" s="228"/>
      <c r="I24" s="141"/>
    </row>
    <row r="27" spans="3:7" ht="15.75" customHeight="1">
      <c r="C27" s="23" t="s">
        <v>34</v>
      </c>
      <c r="D27" s="10"/>
      <c r="E27" s="10"/>
      <c r="F27" s="228" t="s">
        <v>239</v>
      </c>
      <c r="G27" s="228"/>
    </row>
    <row r="28" spans="3:5" ht="15.75">
      <c r="C28" s="24"/>
      <c r="D28" s="10"/>
      <c r="E28" s="10"/>
    </row>
    <row r="29" spans="3:7" ht="15.75" customHeight="1">
      <c r="C29" s="25" t="s">
        <v>35</v>
      </c>
      <c r="D29" s="25"/>
      <c r="E29" s="26"/>
      <c r="F29" s="228" t="s">
        <v>242</v>
      </c>
      <c r="G29" s="228"/>
    </row>
  </sheetData>
  <sheetProtection/>
  <mergeCells count="20">
    <mergeCell ref="C1:H1"/>
    <mergeCell ref="C4:H4"/>
    <mergeCell ref="C5:H5"/>
    <mergeCell ref="C6:H6"/>
    <mergeCell ref="A4:B4"/>
    <mergeCell ref="A5:B5"/>
    <mergeCell ref="A6:B6"/>
    <mergeCell ref="C3:H3"/>
    <mergeCell ref="D7:E7"/>
    <mergeCell ref="D8:E8"/>
    <mergeCell ref="E10:G10"/>
    <mergeCell ref="A10:A11"/>
    <mergeCell ref="B10:B11"/>
    <mergeCell ref="C10:C11"/>
    <mergeCell ref="D10:D11"/>
    <mergeCell ref="F29:G29"/>
    <mergeCell ref="H10:H11"/>
    <mergeCell ref="F9:H9"/>
    <mergeCell ref="C24:H24"/>
    <mergeCell ref="F27:G27"/>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D22" sqref="D22"/>
    </sheetView>
  </sheetViews>
  <sheetFormatPr defaultColWidth="9.140625" defaultRowHeight="15"/>
  <cols>
    <col min="1" max="1" width="6.7109375" style="0" customWidth="1"/>
    <col min="2" max="2" width="20.7109375" style="0" customWidth="1"/>
    <col min="3" max="3" width="42.7109375" style="0" customWidth="1"/>
    <col min="4" max="8" width="16.7109375" style="0" customWidth="1"/>
    <col min="9" max="9" width="15.28125" style="0" customWidth="1"/>
  </cols>
  <sheetData>
    <row r="1" spans="3:8" ht="15.75">
      <c r="C1" s="212" t="s">
        <v>11</v>
      </c>
      <c r="D1" s="212"/>
      <c r="E1" s="212"/>
      <c r="F1" s="212"/>
      <c r="G1" s="212"/>
      <c r="H1" s="212"/>
    </row>
    <row r="3" spans="2:8" ht="33" customHeight="1">
      <c r="B3" s="205" t="s">
        <v>318</v>
      </c>
      <c r="C3" s="240" t="s">
        <v>380</v>
      </c>
      <c r="D3" s="240"/>
      <c r="E3" s="240"/>
      <c r="F3" s="240"/>
      <c r="G3" s="240"/>
      <c r="H3" s="240"/>
    </row>
    <row r="4" spans="1:8" ht="15.75">
      <c r="A4" s="242" t="s">
        <v>383</v>
      </c>
      <c r="B4" s="242"/>
      <c r="C4" s="240" t="s">
        <v>379</v>
      </c>
      <c r="D4" s="240"/>
      <c r="E4" s="240"/>
      <c r="F4" s="240"/>
      <c r="G4" s="240"/>
      <c r="H4" s="240"/>
    </row>
    <row r="5" spans="1:8" ht="15.75">
      <c r="A5" s="222" t="s">
        <v>13</v>
      </c>
      <c r="B5" s="222"/>
      <c r="C5" s="241" t="s">
        <v>6</v>
      </c>
      <c r="D5" s="241"/>
      <c r="E5" s="241"/>
      <c r="F5" s="241"/>
      <c r="G5" s="241"/>
      <c r="H5" s="241"/>
    </row>
    <row r="6" spans="1:8" ht="15.75">
      <c r="A6" s="222" t="s">
        <v>5</v>
      </c>
      <c r="B6" s="222"/>
      <c r="C6" s="212"/>
      <c r="D6" s="212"/>
      <c r="E6" s="212"/>
      <c r="F6" s="212"/>
      <c r="G6" s="212"/>
      <c r="H6" s="212"/>
    </row>
    <row r="7" spans="4:6" ht="15.75">
      <c r="D7" s="232" t="s">
        <v>16</v>
      </c>
      <c r="E7" s="232"/>
      <c r="F7" s="11">
        <f>D23</f>
        <v>0</v>
      </c>
    </row>
    <row r="8" spans="4:6" ht="15.75">
      <c r="D8" s="232" t="s">
        <v>17</v>
      </c>
      <c r="E8" s="232"/>
      <c r="F8" s="12">
        <f>H18</f>
        <v>0</v>
      </c>
    </row>
    <row r="9" spans="6:8" ht="16.5" thickBot="1">
      <c r="F9" s="243" t="s">
        <v>238</v>
      </c>
      <c r="G9" s="243"/>
      <c r="H9" s="243"/>
    </row>
    <row r="10" spans="1:8" ht="15">
      <c r="A10" s="244" t="s">
        <v>18</v>
      </c>
      <c r="B10" s="246" t="s">
        <v>19</v>
      </c>
      <c r="C10" s="248" t="s">
        <v>20</v>
      </c>
      <c r="D10" s="238" t="s">
        <v>15</v>
      </c>
      <c r="E10" s="233" t="s">
        <v>21</v>
      </c>
      <c r="F10" s="234"/>
      <c r="G10" s="235"/>
      <c r="H10" s="229" t="s">
        <v>22</v>
      </c>
    </row>
    <row r="11" spans="1:8" ht="32.25" thickBot="1">
      <c r="A11" s="245"/>
      <c r="B11" s="247"/>
      <c r="C11" s="249"/>
      <c r="D11" s="239"/>
      <c r="E11" s="207" t="s">
        <v>23</v>
      </c>
      <c r="F11" s="207" t="s">
        <v>24</v>
      </c>
      <c r="G11" s="207" t="s">
        <v>25</v>
      </c>
      <c r="H11" s="230"/>
    </row>
    <row r="12" spans="1:10" ht="31.5">
      <c r="A12" s="15">
        <v>1</v>
      </c>
      <c r="B12" s="16" t="s">
        <v>366</v>
      </c>
      <c r="C12" s="17" t="s">
        <v>26</v>
      </c>
      <c r="D12" s="22"/>
      <c r="E12" s="22"/>
      <c r="F12" s="22"/>
      <c r="G12" s="22"/>
      <c r="H12" s="22"/>
      <c r="I12" s="138"/>
      <c r="J12" s="139"/>
    </row>
    <row r="13" spans="1:10" ht="15.75">
      <c r="A13" s="15">
        <v>2</v>
      </c>
      <c r="B13" s="16" t="s">
        <v>368</v>
      </c>
      <c r="C13" s="18" t="s">
        <v>369</v>
      </c>
      <c r="D13" s="22"/>
      <c r="E13" s="22"/>
      <c r="F13" s="22"/>
      <c r="G13" s="22"/>
      <c r="H13" s="22"/>
      <c r="J13" s="139"/>
    </row>
    <row r="14" spans="1:10" ht="15.75">
      <c r="A14" s="15">
        <v>3</v>
      </c>
      <c r="B14" s="16" t="s">
        <v>371</v>
      </c>
      <c r="C14" s="18" t="s">
        <v>28</v>
      </c>
      <c r="D14" s="22"/>
      <c r="E14" s="13"/>
      <c r="F14" s="13"/>
      <c r="G14" s="13"/>
      <c r="H14" s="13"/>
      <c r="J14" s="139"/>
    </row>
    <row r="15" spans="1:10" ht="15.75">
      <c r="A15" s="15">
        <v>4</v>
      </c>
      <c r="B15" s="16" t="s">
        <v>373</v>
      </c>
      <c r="C15" s="18" t="s">
        <v>29</v>
      </c>
      <c r="D15" s="22"/>
      <c r="E15" s="13"/>
      <c r="F15" s="13"/>
      <c r="G15" s="13"/>
      <c r="H15" s="13"/>
      <c r="J15" s="139"/>
    </row>
    <row r="16" spans="1:10" ht="31.5">
      <c r="A16" s="15">
        <v>5</v>
      </c>
      <c r="B16" s="16" t="s">
        <v>374</v>
      </c>
      <c r="C16" s="18" t="s">
        <v>375</v>
      </c>
      <c r="D16" s="22"/>
      <c r="E16" s="13"/>
      <c r="F16" s="13"/>
      <c r="G16" s="13"/>
      <c r="H16" s="13"/>
      <c r="J16" s="139"/>
    </row>
    <row r="17" spans="1:10" ht="15.75">
      <c r="A17" s="15">
        <v>6</v>
      </c>
      <c r="B17" s="16" t="s">
        <v>377</v>
      </c>
      <c r="C17" s="18" t="s">
        <v>30</v>
      </c>
      <c r="D17" s="22"/>
      <c r="E17" s="13"/>
      <c r="F17" s="13"/>
      <c r="G17" s="13"/>
      <c r="H17" s="13"/>
      <c r="J17" s="139"/>
    </row>
    <row r="18" spans="3:8" ht="15.75">
      <c r="C18" s="19" t="s">
        <v>31</v>
      </c>
      <c r="D18" s="198"/>
      <c r="E18" s="198"/>
      <c r="F18" s="198"/>
      <c r="G18" s="198"/>
      <c r="H18" s="198"/>
    </row>
    <row r="19" spans="3:8" ht="15.75">
      <c r="C19" s="20" t="s">
        <v>381</v>
      </c>
      <c r="D19" s="199"/>
      <c r="E19" s="200"/>
      <c r="F19" s="200"/>
      <c r="G19" s="200"/>
      <c r="H19" s="200"/>
    </row>
    <row r="20" spans="3:8" ht="15.75">
      <c r="C20" s="21" t="s">
        <v>32</v>
      </c>
      <c r="D20" s="201"/>
      <c r="E20" s="200"/>
      <c r="F20" s="200"/>
      <c r="G20" s="200"/>
      <c r="H20" s="200"/>
    </row>
    <row r="21" spans="3:8" ht="15.75">
      <c r="C21" s="20" t="s">
        <v>382</v>
      </c>
      <c r="D21" s="199"/>
      <c r="E21" s="200"/>
      <c r="F21" s="200"/>
      <c r="G21" s="200"/>
      <c r="H21" s="200"/>
    </row>
    <row r="22" spans="3:8" ht="15.75">
      <c r="C22" s="20" t="s">
        <v>386</v>
      </c>
      <c r="D22" s="199"/>
      <c r="E22" s="200"/>
      <c r="F22" s="200"/>
      <c r="G22" s="200"/>
      <c r="H22" s="200"/>
    </row>
    <row r="23" spans="3:8" ht="15.75">
      <c r="C23" s="20" t="s">
        <v>33</v>
      </c>
      <c r="D23" s="202"/>
      <c r="E23" s="200"/>
      <c r="F23" s="200"/>
      <c r="G23" s="200"/>
      <c r="H23" s="200"/>
    </row>
    <row r="25" spans="3:9" ht="45.75" customHeight="1">
      <c r="C25" s="228" t="s">
        <v>229</v>
      </c>
      <c r="D25" s="228"/>
      <c r="E25" s="228"/>
      <c r="F25" s="228"/>
      <c r="G25" s="228"/>
      <c r="H25" s="228"/>
      <c r="I25" s="141"/>
    </row>
    <row r="28" spans="3:7" ht="15.75" customHeight="1">
      <c r="C28" s="130" t="s">
        <v>34</v>
      </c>
      <c r="D28" s="206"/>
      <c r="E28" s="206"/>
      <c r="F28" s="228" t="s">
        <v>239</v>
      </c>
      <c r="G28" s="228"/>
    </row>
    <row r="29" spans="3:5" ht="15.75">
      <c r="C29" s="24"/>
      <c r="D29" s="206"/>
      <c r="E29" s="206"/>
    </row>
    <row r="30" spans="3:7" ht="15.75" customHeight="1">
      <c r="C30" s="25" t="s">
        <v>35</v>
      </c>
      <c r="D30" s="25"/>
      <c r="E30" s="26"/>
      <c r="F30" s="228" t="s">
        <v>242</v>
      </c>
      <c r="G30" s="228"/>
    </row>
  </sheetData>
  <sheetProtection/>
  <mergeCells count="20">
    <mergeCell ref="H10:H11"/>
    <mergeCell ref="C25:H25"/>
    <mergeCell ref="F28:G28"/>
    <mergeCell ref="F30:G30"/>
    <mergeCell ref="A6:B6"/>
    <mergeCell ref="C6:H6"/>
    <mergeCell ref="D7:E7"/>
    <mergeCell ref="D8:E8"/>
    <mergeCell ref="F9:H9"/>
    <mergeCell ref="A10:A11"/>
    <mergeCell ref="B10:B11"/>
    <mergeCell ref="C10:C11"/>
    <mergeCell ref="D10:D11"/>
    <mergeCell ref="E10:G10"/>
    <mergeCell ref="C1:H1"/>
    <mergeCell ref="C3:H3"/>
    <mergeCell ref="A4:B4"/>
    <mergeCell ref="C4:H4"/>
    <mergeCell ref="A5:B5"/>
    <mergeCell ref="C5:H5"/>
  </mergeCells>
  <printOptions/>
  <pageMargins left="0.1968503937007874" right="0.1968503937007874" top="0.1968503937007874" bottom="0.1968503937007874" header="0.31496062992125984" footer="0.31496062992125984"/>
  <pageSetup orientation="landscape" paperSize="9" scale="85" r:id="rId1"/>
</worksheet>
</file>

<file path=xl/worksheets/sheet4.xml><?xml version="1.0" encoding="utf-8"?>
<worksheet xmlns="http://schemas.openxmlformats.org/spreadsheetml/2006/main" xmlns:r="http://schemas.openxmlformats.org/officeDocument/2006/relationships">
  <dimension ref="A1:P68"/>
  <sheetViews>
    <sheetView zoomScale="130" zoomScaleNormal="130" zoomScalePageLayoutView="0" workbookViewId="0" topLeftCell="A34">
      <selection activeCell="C38" sqref="C38"/>
    </sheetView>
  </sheetViews>
  <sheetFormatPr defaultColWidth="9.140625" defaultRowHeight="15"/>
  <cols>
    <col min="1" max="1" width="4.28125" style="0" customWidth="1"/>
    <col min="2" max="2" width="6.7109375" style="0" customWidth="1"/>
    <col min="3" max="3" width="52.7109375" style="0" customWidth="1"/>
    <col min="4" max="4" width="4.7109375" style="0" customWidth="1"/>
    <col min="5" max="6" width="8.7109375" style="0" customWidth="1"/>
    <col min="7" max="8" width="6.7109375" style="0" customWidth="1"/>
    <col min="9" max="9" width="7.7109375" style="0" customWidth="1"/>
    <col min="10" max="10" width="6.7109375" style="0" customWidth="1"/>
    <col min="11" max="12" width="7.7109375" style="0" customWidth="1"/>
    <col min="13" max="16" width="8.7109375" style="0" customWidth="1"/>
  </cols>
  <sheetData>
    <row r="1" spans="1:16" ht="15">
      <c r="A1" s="261" t="s">
        <v>36</v>
      </c>
      <c r="B1" s="261"/>
      <c r="C1" s="261"/>
      <c r="D1" s="261"/>
      <c r="E1" s="261"/>
      <c r="F1" s="261"/>
      <c r="G1" s="261"/>
      <c r="H1" s="261"/>
      <c r="I1" s="261"/>
      <c r="J1" s="261"/>
      <c r="K1" s="261"/>
      <c r="L1" s="261"/>
      <c r="M1" s="261"/>
      <c r="N1" s="261"/>
      <c r="O1" s="261"/>
      <c r="P1" s="261"/>
    </row>
    <row r="2" spans="1:16" ht="15">
      <c r="A2" s="261" t="s">
        <v>37</v>
      </c>
      <c r="B2" s="261"/>
      <c r="C2" s="261"/>
      <c r="D2" s="261"/>
      <c r="E2" s="261"/>
      <c r="F2" s="261"/>
      <c r="G2" s="261"/>
      <c r="H2" s="261"/>
      <c r="I2" s="261"/>
      <c r="J2" s="261"/>
      <c r="K2" s="261"/>
      <c r="L2" s="261"/>
      <c r="M2" s="261"/>
      <c r="N2" s="261"/>
      <c r="O2" s="261"/>
      <c r="P2" s="261"/>
    </row>
    <row r="3" spans="1:16" ht="15">
      <c r="A3" s="27"/>
      <c r="B3" s="27"/>
      <c r="C3" s="28"/>
      <c r="D3" s="28"/>
      <c r="E3" s="28"/>
      <c r="F3" s="28"/>
      <c r="G3" s="28"/>
      <c r="H3" s="28"/>
      <c r="I3" s="29"/>
      <c r="J3" s="28"/>
      <c r="K3" s="28"/>
      <c r="L3" s="28"/>
      <c r="M3" s="28"/>
      <c r="N3" s="28"/>
      <c r="O3" s="28"/>
      <c r="P3" s="28"/>
    </row>
    <row r="4" spans="1:16" s="1" customFormat="1" ht="15">
      <c r="A4" s="264" t="s">
        <v>321</v>
      </c>
      <c r="B4" s="264"/>
      <c r="C4" s="264"/>
      <c r="D4" s="264"/>
      <c r="E4" s="264"/>
      <c r="F4" s="264"/>
      <c r="G4" s="264"/>
      <c r="H4" s="264"/>
      <c r="I4" s="264"/>
      <c r="J4" s="264"/>
      <c r="K4" s="264"/>
      <c r="L4" s="264"/>
      <c r="M4" s="264"/>
      <c r="N4" s="264"/>
      <c r="O4" s="264"/>
      <c r="P4" s="264"/>
    </row>
    <row r="5" spans="1:16" ht="27" customHeight="1">
      <c r="A5" s="262" t="s">
        <v>130</v>
      </c>
      <c r="B5" s="262"/>
      <c r="C5" s="262"/>
      <c r="D5" s="262"/>
      <c r="E5" s="262"/>
      <c r="F5" s="262"/>
      <c r="G5" s="262"/>
      <c r="H5" s="262"/>
      <c r="I5" s="262"/>
      <c r="J5" s="262"/>
      <c r="K5" s="262"/>
      <c r="L5" s="262"/>
      <c r="M5" s="262"/>
      <c r="N5" s="262"/>
      <c r="O5" s="262"/>
      <c r="P5" s="262"/>
    </row>
    <row r="6" spans="1:16" ht="15">
      <c r="A6" s="263" t="s">
        <v>320</v>
      </c>
      <c r="B6" s="263"/>
      <c r="C6" s="263"/>
      <c r="D6" s="263"/>
      <c r="E6" s="263"/>
      <c r="F6" s="263"/>
      <c r="G6" s="263"/>
      <c r="H6" s="263"/>
      <c r="I6" s="263"/>
      <c r="J6" s="263"/>
      <c r="K6" s="263"/>
      <c r="L6" s="263"/>
      <c r="M6" s="263"/>
      <c r="N6" s="263"/>
      <c r="O6" s="263"/>
      <c r="P6" s="263"/>
    </row>
    <row r="7" spans="1:16" ht="15">
      <c r="A7" s="263" t="s">
        <v>39</v>
      </c>
      <c r="B7" s="263"/>
      <c r="C7" s="263"/>
      <c r="D7" s="263"/>
      <c r="E7" s="263"/>
      <c r="F7" s="263"/>
      <c r="G7" s="263"/>
      <c r="H7" s="263"/>
      <c r="I7" s="263"/>
      <c r="J7" s="263"/>
      <c r="K7" s="263"/>
      <c r="L7" s="263"/>
      <c r="M7" s="263"/>
      <c r="N7" s="263"/>
      <c r="O7" s="263"/>
      <c r="P7" s="263"/>
    </row>
    <row r="8" spans="1:16" ht="15.75">
      <c r="A8" s="30"/>
      <c r="B8" s="30"/>
      <c r="C8" s="1"/>
      <c r="D8" s="1"/>
      <c r="E8" s="1"/>
      <c r="F8" s="1"/>
      <c r="G8" s="1"/>
      <c r="H8" s="1"/>
      <c r="I8" s="31"/>
      <c r="J8" s="1"/>
      <c r="K8" s="1"/>
      <c r="L8" s="1"/>
      <c r="M8" s="1"/>
      <c r="N8" s="1"/>
      <c r="O8" s="1"/>
      <c r="P8" s="1"/>
    </row>
    <row r="9" spans="1:16" ht="15">
      <c r="A9" s="251" t="s">
        <v>129</v>
      </c>
      <c r="B9" s="251"/>
      <c r="C9" s="251"/>
      <c r="D9" s="251"/>
      <c r="E9" s="251"/>
      <c r="F9" s="251"/>
      <c r="G9" s="251"/>
      <c r="H9" s="251"/>
      <c r="I9" s="251"/>
      <c r="J9" s="251"/>
      <c r="K9" s="251"/>
      <c r="L9" s="251"/>
      <c r="M9" s="251"/>
      <c r="N9" s="251"/>
      <c r="O9" s="251"/>
      <c r="P9" s="251"/>
    </row>
    <row r="10" spans="1:16" ht="15">
      <c r="A10" s="32"/>
      <c r="B10" s="32"/>
      <c r="C10" s="32"/>
      <c r="D10" s="32"/>
      <c r="E10" s="32"/>
      <c r="F10" s="32"/>
      <c r="G10" s="32"/>
      <c r="H10" s="32"/>
      <c r="I10" s="32"/>
      <c r="J10" s="32"/>
      <c r="K10" s="32"/>
      <c r="L10" s="33" t="s">
        <v>40</v>
      </c>
      <c r="M10" s="34">
        <f>P60</f>
        <v>0</v>
      </c>
      <c r="N10" s="35" t="s">
        <v>41</v>
      </c>
      <c r="O10" s="32"/>
      <c r="P10" s="32"/>
    </row>
    <row r="11" spans="1:16" ht="15">
      <c r="A11" s="36"/>
      <c r="B11" s="36"/>
      <c r="C11" s="36"/>
      <c r="D11" s="36"/>
      <c r="E11" s="36"/>
      <c r="F11" s="36"/>
      <c r="G11" s="36"/>
      <c r="H11" s="36"/>
      <c r="I11" s="37"/>
      <c r="J11" s="36"/>
      <c r="K11" s="36"/>
      <c r="L11" s="36"/>
      <c r="M11" s="36"/>
      <c r="N11" s="36"/>
      <c r="O11" s="36"/>
      <c r="P11" s="33" t="s">
        <v>241</v>
      </c>
    </row>
    <row r="12" spans="1:16" ht="15">
      <c r="A12" s="252" t="s">
        <v>42</v>
      </c>
      <c r="B12" s="253" t="s">
        <v>43</v>
      </c>
      <c r="C12" s="255" t="s">
        <v>44</v>
      </c>
      <c r="D12" s="256" t="s">
        <v>45</v>
      </c>
      <c r="E12" s="257" t="s">
        <v>46</v>
      </c>
      <c r="F12" s="258" t="s">
        <v>47</v>
      </c>
      <c r="G12" s="259"/>
      <c r="H12" s="259"/>
      <c r="I12" s="259"/>
      <c r="J12" s="259"/>
      <c r="K12" s="260"/>
      <c r="L12" s="258" t="s">
        <v>48</v>
      </c>
      <c r="M12" s="259"/>
      <c r="N12" s="259"/>
      <c r="O12" s="259"/>
      <c r="P12" s="260"/>
    </row>
    <row r="13" spans="1:16" ht="60.75">
      <c r="A13" s="252"/>
      <c r="B13" s="254"/>
      <c r="C13" s="255"/>
      <c r="D13" s="256"/>
      <c r="E13" s="257"/>
      <c r="F13" s="38" t="s">
        <v>49</v>
      </c>
      <c r="G13" s="39" t="s">
        <v>50</v>
      </c>
      <c r="H13" s="38" t="s">
        <v>51</v>
      </c>
      <c r="I13" s="40" t="s">
        <v>52</v>
      </c>
      <c r="J13" s="38" t="s">
        <v>53</v>
      </c>
      <c r="K13" s="38" t="s">
        <v>54</v>
      </c>
      <c r="L13" s="38" t="s">
        <v>55</v>
      </c>
      <c r="M13" s="38" t="s">
        <v>51</v>
      </c>
      <c r="N13" s="38" t="s">
        <v>52</v>
      </c>
      <c r="O13" s="38" t="s">
        <v>53</v>
      </c>
      <c r="P13" s="38" t="s">
        <v>56</v>
      </c>
    </row>
    <row r="14" spans="1:16" ht="15">
      <c r="A14" s="41"/>
      <c r="B14" s="42" t="s">
        <v>57</v>
      </c>
      <c r="C14" s="43" t="s">
        <v>58</v>
      </c>
      <c r="D14" s="44"/>
      <c r="E14" s="45"/>
      <c r="F14" s="46"/>
      <c r="G14" s="46"/>
      <c r="H14" s="46"/>
      <c r="I14" s="46"/>
      <c r="J14" s="46"/>
      <c r="K14" s="46"/>
      <c r="L14" s="46"/>
      <c r="M14" s="46"/>
      <c r="N14" s="46"/>
      <c r="O14" s="46"/>
      <c r="P14" s="46"/>
    </row>
    <row r="15" spans="1:16" ht="15">
      <c r="A15" s="47"/>
      <c r="B15" s="42"/>
      <c r="C15" s="43" t="s">
        <v>59</v>
      </c>
      <c r="D15" s="44"/>
      <c r="E15" s="13"/>
      <c r="F15" s="13"/>
      <c r="G15" s="13"/>
      <c r="H15" s="13"/>
      <c r="I15" s="13"/>
      <c r="J15" s="13"/>
      <c r="K15" s="13"/>
      <c r="L15" s="13"/>
      <c r="M15" s="13"/>
      <c r="N15" s="13"/>
      <c r="O15" s="13"/>
      <c r="P15" s="13"/>
    </row>
    <row r="16" spans="1:16" ht="15">
      <c r="A16" s="49">
        <v>1</v>
      </c>
      <c r="B16" s="48" t="s">
        <v>60</v>
      </c>
      <c r="C16" s="117" t="s">
        <v>61</v>
      </c>
      <c r="D16" s="50" t="s">
        <v>62</v>
      </c>
      <c r="E16" s="101">
        <v>595</v>
      </c>
      <c r="F16" s="105"/>
      <c r="G16" s="68"/>
      <c r="H16" s="67">
        <f>ROUND(F16*G16,2)</f>
        <v>0</v>
      </c>
      <c r="I16" s="108"/>
      <c r="J16" s="69"/>
      <c r="K16" s="70">
        <f>ROUND(SUM(H16+I16+J16),2)</f>
        <v>0</v>
      </c>
      <c r="L16" s="67">
        <f>ROUND(E16*F16,2)</f>
        <v>0</v>
      </c>
      <c r="M16" s="67">
        <f>ROUND(E16*H16,2)</f>
        <v>0</v>
      </c>
      <c r="N16" s="67">
        <f>ROUND(E16*I16,2)</f>
        <v>0</v>
      </c>
      <c r="O16" s="67">
        <f>ROUND(E16*J16,2)</f>
        <v>0</v>
      </c>
      <c r="P16" s="70">
        <f>ROUND(SUM(M16+N16+O16),2)</f>
        <v>0</v>
      </c>
    </row>
    <row r="17" spans="1:16" ht="25.5">
      <c r="A17" s="49">
        <v>2</v>
      </c>
      <c r="B17" s="48" t="s">
        <v>60</v>
      </c>
      <c r="C17" s="114" t="s">
        <v>63</v>
      </c>
      <c r="D17" s="51" t="s">
        <v>64</v>
      </c>
      <c r="E17" s="101">
        <v>86</v>
      </c>
      <c r="F17" s="69"/>
      <c r="G17" s="69"/>
      <c r="H17" s="67">
        <f>ROUND(F17*G17,2)</f>
        <v>0</v>
      </c>
      <c r="I17" s="109"/>
      <c r="J17" s="69"/>
      <c r="K17" s="70">
        <f aca="true" t="shared" si="0" ref="K17:K56">ROUND(SUM(H17+I17+J17),2)</f>
        <v>0</v>
      </c>
      <c r="L17" s="67">
        <f aca="true" t="shared" si="1" ref="L17:L56">ROUND(E17*F17,2)</f>
        <v>0</v>
      </c>
      <c r="M17" s="67">
        <f aca="true" t="shared" si="2" ref="M17:M56">ROUND(E17*H17,2)</f>
        <v>0</v>
      </c>
      <c r="N17" s="67">
        <f aca="true" t="shared" si="3" ref="N17:N56">ROUND(E17*I17,2)</f>
        <v>0</v>
      </c>
      <c r="O17" s="67">
        <f aca="true" t="shared" si="4" ref="O17:O56">ROUND(E17*J17,2)</f>
        <v>0</v>
      </c>
      <c r="P17" s="70">
        <f aca="true" t="shared" si="5" ref="P17:P56">ROUND(SUM(M17+N17+O17),2)</f>
        <v>0</v>
      </c>
    </row>
    <row r="18" spans="1:16" ht="15">
      <c r="A18" s="49">
        <v>3</v>
      </c>
      <c r="B18" s="48" t="s">
        <v>60</v>
      </c>
      <c r="C18" s="118" t="s">
        <v>70</v>
      </c>
      <c r="D18" s="50" t="s">
        <v>62</v>
      </c>
      <c r="E18" s="101">
        <v>185</v>
      </c>
      <c r="F18" s="101"/>
      <c r="G18" s="69"/>
      <c r="H18" s="67">
        <f aca="true" t="shared" si="6" ref="H18:H36">ROUND(F18*G18,2)</f>
        <v>0</v>
      </c>
      <c r="I18" s="110"/>
      <c r="J18" s="101"/>
      <c r="K18" s="70">
        <f t="shared" si="0"/>
        <v>0</v>
      </c>
      <c r="L18" s="67">
        <f t="shared" si="1"/>
        <v>0</v>
      </c>
      <c r="M18" s="67">
        <f t="shared" si="2"/>
        <v>0</v>
      </c>
      <c r="N18" s="67">
        <f t="shared" si="3"/>
        <v>0</v>
      </c>
      <c r="O18" s="67">
        <f t="shared" si="4"/>
        <v>0</v>
      </c>
      <c r="P18" s="70">
        <f t="shared" si="5"/>
        <v>0</v>
      </c>
    </row>
    <row r="19" spans="1:16" ht="15">
      <c r="A19" s="49">
        <v>4</v>
      </c>
      <c r="B19" s="48" t="s">
        <v>60</v>
      </c>
      <c r="C19" s="119" t="s">
        <v>71</v>
      </c>
      <c r="D19" s="50" t="s">
        <v>62</v>
      </c>
      <c r="E19" s="101">
        <v>185</v>
      </c>
      <c r="F19" s="101"/>
      <c r="G19" s="69"/>
      <c r="H19" s="67">
        <f t="shared" si="6"/>
        <v>0</v>
      </c>
      <c r="I19" s="110"/>
      <c r="J19" s="101"/>
      <c r="K19" s="70">
        <f t="shared" si="0"/>
        <v>0</v>
      </c>
      <c r="L19" s="67">
        <f t="shared" si="1"/>
        <v>0</v>
      </c>
      <c r="M19" s="67">
        <f t="shared" si="2"/>
        <v>0</v>
      </c>
      <c r="N19" s="67">
        <f t="shared" si="3"/>
        <v>0</v>
      </c>
      <c r="O19" s="67">
        <f t="shared" si="4"/>
        <v>0</v>
      </c>
      <c r="P19" s="70">
        <f t="shared" si="5"/>
        <v>0</v>
      </c>
    </row>
    <row r="20" spans="1:16" ht="15">
      <c r="A20" s="49">
        <v>5</v>
      </c>
      <c r="B20" s="48" t="s">
        <v>60</v>
      </c>
      <c r="C20" s="118" t="s">
        <v>65</v>
      </c>
      <c r="D20" s="50" t="s">
        <v>62</v>
      </c>
      <c r="E20" s="101">
        <v>40</v>
      </c>
      <c r="F20" s="101"/>
      <c r="G20" s="69"/>
      <c r="H20" s="67">
        <f t="shared" si="6"/>
        <v>0</v>
      </c>
      <c r="I20" s="110"/>
      <c r="J20" s="101"/>
      <c r="K20" s="70">
        <f t="shared" si="0"/>
        <v>0</v>
      </c>
      <c r="L20" s="67">
        <f t="shared" si="1"/>
        <v>0</v>
      </c>
      <c r="M20" s="67">
        <f t="shared" si="2"/>
        <v>0</v>
      </c>
      <c r="N20" s="67">
        <f t="shared" si="3"/>
        <v>0</v>
      </c>
      <c r="O20" s="67">
        <f t="shared" si="4"/>
        <v>0</v>
      </c>
      <c r="P20" s="70">
        <f t="shared" si="5"/>
        <v>0</v>
      </c>
    </row>
    <row r="21" spans="1:16" ht="15">
      <c r="A21" s="49">
        <v>6</v>
      </c>
      <c r="B21" s="48" t="s">
        <v>60</v>
      </c>
      <c r="C21" s="119" t="s">
        <v>197</v>
      </c>
      <c r="D21" s="50" t="s">
        <v>62</v>
      </c>
      <c r="E21" s="101">
        <v>40</v>
      </c>
      <c r="F21" s="101"/>
      <c r="G21" s="69"/>
      <c r="H21" s="67">
        <f t="shared" si="6"/>
        <v>0</v>
      </c>
      <c r="I21" s="110"/>
      <c r="J21" s="101"/>
      <c r="K21" s="70">
        <f t="shared" si="0"/>
        <v>0</v>
      </c>
      <c r="L21" s="67">
        <f t="shared" si="1"/>
        <v>0</v>
      </c>
      <c r="M21" s="67">
        <f t="shared" si="2"/>
        <v>0</v>
      </c>
      <c r="N21" s="67">
        <f t="shared" si="3"/>
        <v>0</v>
      </c>
      <c r="O21" s="67">
        <f t="shared" si="4"/>
        <v>0</v>
      </c>
      <c r="P21" s="70">
        <f t="shared" si="5"/>
        <v>0</v>
      </c>
    </row>
    <row r="22" spans="1:16" ht="15">
      <c r="A22" s="49">
        <v>7</v>
      </c>
      <c r="B22" s="48" t="s">
        <v>60</v>
      </c>
      <c r="C22" s="118" t="s">
        <v>66</v>
      </c>
      <c r="D22" s="50" t="s">
        <v>62</v>
      </c>
      <c r="E22" s="101">
        <v>1430</v>
      </c>
      <c r="F22" s="101"/>
      <c r="G22" s="69"/>
      <c r="H22" s="67">
        <f t="shared" si="6"/>
        <v>0</v>
      </c>
      <c r="I22" s="110"/>
      <c r="J22" s="101"/>
      <c r="K22" s="70">
        <f t="shared" si="0"/>
        <v>0</v>
      </c>
      <c r="L22" s="67">
        <f t="shared" si="1"/>
        <v>0</v>
      </c>
      <c r="M22" s="67">
        <f t="shared" si="2"/>
        <v>0</v>
      </c>
      <c r="N22" s="67">
        <f t="shared" si="3"/>
        <v>0</v>
      </c>
      <c r="O22" s="67">
        <f t="shared" si="4"/>
        <v>0</v>
      </c>
      <c r="P22" s="70">
        <f t="shared" si="5"/>
        <v>0</v>
      </c>
    </row>
    <row r="23" spans="1:16" ht="26.25">
      <c r="A23" s="49">
        <v>8</v>
      </c>
      <c r="B23" s="48" t="s">
        <v>60</v>
      </c>
      <c r="C23" s="119" t="s">
        <v>67</v>
      </c>
      <c r="D23" s="50" t="s">
        <v>62</v>
      </c>
      <c r="E23" s="101">
        <v>1430</v>
      </c>
      <c r="F23" s="101"/>
      <c r="G23" s="69"/>
      <c r="H23" s="67">
        <f t="shared" si="6"/>
        <v>0</v>
      </c>
      <c r="I23" s="110"/>
      <c r="J23" s="101"/>
      <c r="K23" s="70">
        <f t="shared" si="0"/>
        <v>0</v>
      </c>
      <c r="L23" s="67">
        <f t="shared" si="1"/>
        <v>0</v>
      </c>
      <c r="M23" s="67">
        <f t="shared" si="2"/>
        <v>0</v>
      </c>
      <c r="N23" s="67">
        <f t="shared" si="3"/>
        <v>0</v>
      </c>
      <c r="O23" s="67">
        <f t="shared" si="4"/>
        <v>0</v>
      </c>
      <c r="P23" s="70">
        <f t="shared" si="5"/>
        <v>0</v>
      </c>
    </row>
    <row r="24" spans="1:16" ht="15">
      <c r="A24" s="49">
        <v>9</v>
      </c>
      <c r="B24" s="48" t="s">
        <v>60</v>
      </c>
      <c r="C24" s="118" t="s">
        <v>68</v>
      </c>
      <c r="D24" s="51" t="s">
        <v>72</v>
      </c>
      <c r="E24" s="101">
        <v>108</v>
      </c>
      <c r="F24" s="101"/>
      <c r="G24" s="69"/>
      <c r="H24" s="67">
        <f t="shared" si="6"/>
        <v>0</v>
      </c>
      <c r="I24" s="110"/>
      <c r="J24" s="101"/>
      <c r="K24" s="70">
        <f t="shared" si="0"/>
        <v>0</v>
      </c>
      <c r="L24" s="67">
        <f t="shared" si="1"/>
        <v>0</v>
      </c>
      <c r="M24" s="67">
        <f t="shared" si="2"/>
        <v>0</v>
      </c>
      <c r="N24" s="67">
        <f t="shared" si="3"/>
        <v>0</v>
      </c>
      <c r="O24" s="67">
        <f t="shared" si="4"/>
        <v>0</v>
      </c>
      <c r="P24" s="70">
        <f t="shared" si="5"/>
        <v>0</v>
      </c>
    </row>
    <row r="25" spans="1:16" ht="15">
      <c r="A25" s="49">
        <v>10</v>
      </c>
      <c r="B25" s="48" t="s">
        <v>60</v>
      </c>
      <c r="C25" s="118" t="s">
        <v>69</v>
      </c>
      <c r="D25" s="51" t="s">
        <v>72</v>
      </c>
      <c r="E25" s="101">
        <v>108</v>
      </c>
      <c r="F25" s="101"/>
      <c r="G25" s="69"/>
      <c r="H25" s="67">
        <f t="shared" si="6"/>
        <v>0</v>
      </c>
      <c r="I25" s="110"/>
      <c r="J25" s="101"/>
      <c r="K25" s="70">
        <f t="shared" si="0"/>
        <v>0</v>
      </c>
      <c r="L25" s="67">
        <f t="shared" si="1"/>
        <v>0</v>
      </c>
      <c r="M25" s="67">
        <f t="shared" si="2"/>
        <v>0</v>
      </c>
      <c r="N25" s="67">
        <f t="shared" si="3"/>
        <v>0</v>
      </c>
      <c r="O25" s="67">
        <f t="shared" si="4"/>
        <v>0</v>
      </c>
      <c r="P25" s="70">
        <f t="shared" si="5"/>
        <v>0</v>
      </c>
    </row>
    <row r="26" spans="1:16" ht="15">
      <c r="A26" s="49"/>
      <c r="B26" s="99"/>
      <c r="C26" s="52" t="s">
        <v>73</v>
      </c>
      <c r="D26" s="103"/>
      <c r="E26" s="102"/>
      <c r="F26" s="102"/>
      <c r="G26" s="102"/>
      <c r="H26" s="102"/>
      <c r="I26" s="111"/>
      <c r="J26" s="102"/>
      <c r="K26" s="70">
        <f t="shared" si="0"/>
        <v>0</v>
      </c>
      <c r="L26" s="67">
        <f t="shared" si="1"/>
        <v>0</v>
      </c>
      <c r="M26" s="67">
        <f t="shared" si="2"/>
        <v>0</v>
      </c>
      <c r="N26" s="67">
        <f t="shared" si="3"/>
        <v>0</v>
      </c>
      <c r="O26" s="67">
        <f t="shared" si="4"/>
        <v>0</v>
      </c>
      <c r="P26" s="70">
        <f t="shared" si="5"/>
        <v>0</v>
      </c>
    </row>
    <row r="27" spans="1:16" ht="15">
      <c r="A27" s="49">
        <v>11</v>
      </c>
      <c r="B27" s="41" t="s">
        <v>60</v>
      </c>
      <c r="C27" s="114" t="s">
        <v>74</v>
      </c>
      <c r="D27" s="103" t="s">
        <v>72</v>
      </c>
      <c r="E27" s="101">
        <v>56</v>
      </c>
      <c r="F27" s="101"/>
      <c r="G27" s="69"/>
      <c r="H27" s="67">
        <f t="shared" si="6"/>
        <v>0</v>
      </c>
      <c r="I27" s="110"/>
      <c r="J27" s="101"/>
      <c r="K27" s="70">
        <f t="shared" si="0"/>
        <v>0</v>
      </c>
      <c r="L27" s="67">
        <f t="shared" si="1"/>
        <v>0</v>
      </c>
      <c r="M27" s="67">
        <f t="shared" si="2"/>
        <v>0</v>
      </c>
      <c r="N27" s="67">
        <f t="shared" si="3"/>
        <v>0</v>
      </c>
      <c r="O27" s="67">
        <f t="shared" si="4"/>
        <v>0</v>
      </c>
      <c r="P27" s="70">
        <f t="shared" si="5"/>
        <v>0</v>
      </c>
    </row>
    <row r="28" spans="1:16" ht="15">
      <c r="A28" s="53">
        <v>12</v>
      </c>
      <c r="B28" s="41" t="s">
        <v>60</v>
      </c>
      <c r="C28" s="114" t="s">
        <v>75</v>
      </c>
      <c r="D28" s="103" t="s">
        <v>72</v>
      </c>
      <c r="E28" s="101">
        <v>17</v>
      </c>
      <c r="F28" s="101"/>
      <c r="G28" s="69"/>
      <c r="H28" s="67">
        <f t="shared" si="6"/>
        <v>0</v>
      </c>
      <c r="I28" s="110"/>
      <c r="J28" s="101"/>
      <c r="K28" s="70">
        <f t="shared" si="0"/>
        <v>0</v>
      </c>
      <c r="L28" s="67">
        <f t="shared" si="1"/>
        <v>0</v>
      </c>
      <c r="M28" s="67">
        <f t="shared" si="2"/>
        <v>0</v>
      </c>
      <c r="N28" s="67">
        <f t="shared" si="3"/>
        <v>0</v>
      </c>
      <c r="O28" s="67">
        <f t="shared" si="4"/>
        <v>0</v>
      </c>
      <c r="P28" s="70">
        <f t="shared" si="5"/>
        <v>0</v>
      </c>
    </row>
    <row r="29" spans="1:16" ht="15">
      <c r="A29" s="49">
        <v>13</v>
      </c>
      <c r="B29" s="41" t="s">
        <v>60</v>
      </c>
      <c r="C29" s="114" t="s">
        <v>120</v>
      </c>
      <c r="D29" s="103" t="s">
        <v>121</v>
      </c>
      <c r="E29" s="101">
        <v>2</v>
      </c>
      <c r="F29" s="101"/>
      <c r="G29" s="69"/>
      <c r="H29" s="67">
        <f t="shared" si="6"/>
        <v>0</v>
      </c>
      <c r="I29" s="110"/>
      <c r="J29" s="101"/>
      <c r="K29" s="70">
        <f t="shared" si="0"/>
        <v>0</v>
      </c>
      <c r="L29" s="67">
        <f t="shared" si="1"/>
        <v>0</v>
      </c>
      <c r="M29" s="67">
        <f t="shared" si="2"/>
        <v>0</v>
      </c>
      <c r="N29" s="67">
        <f t="shared" si="3"/>
        <v>0</v>
      </c>
      <c r="O29" s="67">
        <f t="shared" si="4"/>
        <v>0</v>
      </c>
      <c r="P29" s="70">
        <f t="shared" si="5"/>
        <v>0</v>
      </c>
    </row>
    <row r="30" spans="1:16" ht="15">
      <c r="A30" s="53">
        <v>14</v>
      </c>
      <c r="B30" s="41"/>
      <c r="C30" s="114" t="s">
        <v>122</v>
      </c>
      <c r="D30" s="103" t="s">
        <v>121</v>
      </c>
      <c r="E30" s="101">
        <v>3</v>
      </c>
      <c r="F30" s="101"/>
      <c r="G30" s="69"/>
      <c r="H30" s="67">
        <f t="shared" si="6"/>
        <v>0</v>
      </c>
      <c r="I30" s="110"/>
      <c r="J30" s="101"/>
      <c r="K30" s="70">
        <f t="shared" si="0"/>
        <v>0</v>
      </c>
      <c r="L30" s="67">
        <f t="shared" si="1"/>
        <v>0</v>
      </c>
      <c r="M30" s="67">
        <f t="shared" si="2"/>
        <v>0</v>
      </c>
      <c r="N30" s="67">
        <f t="shared" si="3"/>
        <v>0</v>
      </c>
      <c r="O30" s="67">
        <f t="shared" si="4"/>
        <v>0</v>
      </c>
      <c r="P30" s="70">
        <f t="shared" si="5"/>
        <v>0</v>
      </c>
    </row>
    <row r="31" spans="1:16" ht="15">
      <c r="A31" s="49">
        <v>15</v>
      </c>
      <c r="B31" s="41" t="s">
        <v>60</v>
      </c>
      <c r="C31" s="114" t="s">
        <v>76</v>
      </c>
      <c r="D31" s="103" t="s">
        <v>72</v>
      </c>
      <c r="E31" s="101">
        <v>2</v>
      </c>
      <c r="F31" s="101"/>
      <c r="G31" s="69"/>
      <c r="H31" s="67">
        <f t="shared" si="6"/>
        <v>0</v>
      </c>
      <c r="I31" s="110"/>
      <c r="J31" s="101"/>
      <c r="K31" s="70">
        <f t="shared" si="0"/>
        <v>0</v>
      </c>
      <c r="L31" s="67">
        <f t="shared" si="1"/>
        <v>0</v>
      </c>
      <c r="M31" s="67">
        <f t="shared" si="2"/>
        <v>0</v>
      </c>
      <c r="N31" s="67">
        <f t="shared" si="3"/>
        <v>0</v>
      </c>
      <c r="O31" s="67">
        <f t="shared" si="4"/>
        <v>0</v>
      </c>
      <c r="P31" s="70">
        <f t="shared" si="5"/>
        <v>0</v>
      </c>
    </row>
    <row r="32" spans="1:16" ht="15">
      <c r="A32" s="53">
        <v>16</v>
      </c>
      <c r="B32" s="41" t="s">
        <v>60</v>
      </c>
      <c r="C32" s="114" t="s">
        <v>123</v>
      </c>
      <c r="D32" s="103" t="s">
        <v>72</v>
      </c>
      <c r="E32" s="101">
        <v>40</v>
      </c>
      <c r="F32" s="101"/>
      <c r="G32" s="69"/>
      <c r="H32" s="67">
        <f t="shared" si="6"/>
        <v>0</v>
      </c>
      <c r="I32" s="110"/>
      <c r="J32" s="101"/>
      <c r="K32" s="70">
        <f t="shared" si="0"/>
        <v>0</v>
      </c>
      <c r="L32" s="67">
        <f t="shared" si="1"/>
        <v>0</v>
      </c>
      <c r="M32" s="67">
        <f t="shared" si="2"/>
        <v>0</v>
      </c>
      <c r="N32" s="67">
        <f t="shared" si="3"/>
        <v>0</v>
      </c>
      <c r="O32" s="67">
        <f t="shared" si="4"/>
        <v>0</v>
      </c>
      <c r="P32" s="70">
        <f t="shared" si="5"/>
        <v>0</v>
      </c>
    </row>
    <row r="33" spans="1:16" ht="15">
      <c r="A33" s="49">
        <v>17</v>
      </c>
      <c r="B33" s="41" t="s">
        <v>60</v>
      </c>
      <c r="C33" s="114" t="s">
        <v>79</v>
      </c>
      <c r="D33" s="103" t="s">
        <v>72</v>
      </c>
      <c r="E33" s="101">
        <v>76</v>
      </c>
      <c r="F33" s="101"/>
      <c r="G33" s="69"/>
      <c r="H33" s="67">
        <f t="shared" si="6"/>
        <v>0</v>
      </c>
      <c r="I33" s="110"/>
      <c r="J33" s="101"/>
      <c r="K33" s="70">
        <f t="shared" si="0"/>
        <v>0</v>
      </c>
      <c r="L33" s="67">
        <f t="shared" si="1"/>
        <v>0</v>
      </c>
      <c r="M33" s="67">
        <f t="shared" si="2"/>
        <v>0</v>
      </c>
      <c r="N33" s="67">
        <f t="shared" si="3"/>
        <v>0</v>
      </c>
      <c r="O33" s="67">
        <f t="shared" si="4"/>
        <v>0</v>
      </c>
      <c r="P33" s="70">
        <f t="shared" si="5"/>
        <v>0</v>
      </c>
    </row>
    <row r="34" spans="1:16" ht="15">
      <c r="A34" s="53">
        <v>18</v>
      </c>
      <c r="B34" s="41" t="s">
        <v>60</v>
      </c>
      <c r="C34" s="114" t="s">
        <v>124</v>
      </c>
      <c r="D34" s="103" t="s">
        <v>121</v>
      </c>
      <c r="E34" s="101">
        <v>4</v>
      </c>
      <c r="F34" s="101"/>
      <c r="G34" s="69"/>
      <c r="H34" s="67">
        <f t="shared" si="6"/>
        <v>0</v>
      </c>
      <c r="I34" s="110"/>
      <c r="J34" s="101"/>
      <c r="K34" s="70">
        <f t="shared" si="0"/>
        <v>0</v>
      </c>
      <c r="L34" s="67">
        <f t="shared" si="1"/>
        <v>0</v>
      </c>
      <c r="M34" s="67">
        <f t="shared" si="2"/>
        <v>0</v>
      </c>
      <c r="N34" s="67">
        <f t="shared" si="3"/>
        <v>0</v>
      </c>
      <c r="O34" s="67">
        <f t="shared" si="4"/>
        <v>0</v>
      </c>
      <c r="P34" s="70">
        <f t="shared" si="5"/>
        <v>0</v>
      </c>
    </row>
    <row r="35" spans="1:16" ht="15">
      <c r="A35" s="49">
        <v>19</v>
      </c>
      <c r="B35" s="41" t="s">
        <v>60</v>
      </c>
      <c r="C35" s="114" t="s">
        <v>77</v>
      </c>
      <c r="D35" s="103" t="s">
        <v>86</v>
      </c>
      <c r="E35" s="101">
        <v>9</v>
      </c>
      <c r="F35" s="101"/>
      <c r="G35" s="69"/>
      <c r="H35" s="67">
        <f t="shared" si="6"/>
        <v>0</v>
      </c>
      <c r="I35" s="110"/>
      <c r="J35" s="101"/>
      <c r="K35" s="70">
        <f t="shared" si="0"/>
        <v>0</v>
      </c>
      <c r="L35" s="67">
        <f t="shared" si="1"/>
        <v>0</v>
      </c>
      <c r="M35" s="67">
        <f t="shared" si="2"/>
        <v>0</v>
      </c>
      <c r="N35" s="67">
        <f t="shared" si="3"/>
        <v>0</v>
      </c>
      <c r="O35" s="67">
        <f t="shared" si="4"/>
        <v>0</v>
      </c>
      <c r="P35" s="70">
        <f t="shared" si="5"/>
        <v>0</v>
      </c>
    </row>
    <row r="36" spans="1:16" ht="15">
      <c r="A36" s="53">
        <v>20</v>
      </c>
      <c r="B36" s="41" t="s">
        <v>60</v>
      </c>
      <c r="C36" s="114" t="s">
        <v>78</v>
      </c>
      <c r="D36" s="103" t="s">
        <v>86</v>
      </c>
      <c r="E36" s="101">
        <v>9</v>
      </c>
      <c r="F36" s="101"/>
      <c r="G36" s="69"/>
      <c r="H36" s="67">
        <f t="shared" si="6"/>
        <v>0</v>
      </c>
      <c r="I36" s="110"/>
      <c r="J36" s="101"/>
      <c r="K36" s="70">
        <f t="shared" si="0"/>
        <v>0</v>
      </c>
      <c r="L36" s="67">
        <f t="shared" si="1"/>
        <v>0</v>
      </c>
      <c r="M36" s="67">
        <f t="shared" si="2"/>
        <v>0</v>
      </c>
      <c r="N36" s="67">
        <f t="shared" si="3"/>
        <v>0</v>
      </c>
      <c r="O36" s="67">
        <f t="shared" si="4"/>
        <v>0</v>
      </c>
      <c r="P36" s="70">
        <f t="shared" si="5"/>
        <v>0</v>
      </c>
    </row>
    <row r="37" spans="1:16" ht="25.5">
      <c r="A37" s="49">
        <v>21</v>
      </c>
      <c r="B37" s="41" t="s">
        <v>60</v>
      </c>
      <c r="C37" s="114" t="s">
        <v>63</v>
      </c>
      <c r="D37" s="59" t="s">
        <v>64</v>
      </c>
      <c r="E37" s="104">
        <v>25</v>
      </c>
      <c r="F37" s="101"/>
      <c r="G37" s="69"/>
      <c r="H37" s="67">
        <f>ROUND(F37*G37,2)</f>
        <v>0</v>
      </c>
      <c r="I37" s="110"/>
      <c r="J37" s="101"/>
      <c r="K37" s="70">
        <f t="shared" si="0"/>
        <v>0</v>
      </c>
      <c r="L37" s="67">
        <f t="shared" si="1"/>
        <v>0</v>
      </c>
      <c r="M37" s="67">
        <f t="shared" si="2"/>
        <v>0</v>
      </c>
      <c r="N37" s="67">
        <f t="shared" si="3"/>
        <v>0</v>
      </c>
      <c r="O37" s="67">
        <f t="shared" si="4"/>
        <v>0</v>
      </c>
      <c r="P37" s="70">
        <f t="shared" si="5"/>
        <v>0</v>
      </c>
    </row>
    <row r="38" spans="1:16" ht="25.5">
      <c r="A38" s="53">
        <v>22</v>
      </c>
      <c r="B38" s="41" t="s">
        <v>60</v>
      </c>
      <c r="C38" s="114" t="s">
        <v>159</v>
      </c>
      <c r="D38" s="122" t="s">
        <v>158</v>
      </c>
      <c r="E38" s="104">
        <v>1</v>
      </c>
      <c r="F38" s="101"/>
      <c r="G38" s="69"/>
      <c r="H38" s="67">
        <f>ROUND(F38*G38,2)</f>
        <v>0</v>
      </c>
      <c r="I38" s="110"/>
      <c r="J38" s="101"/>
      <c r="K38" s="70">
        <f t="shared" si="0"/>
        <v>0</v>
      </c>
      <c r="L38" s="67">
        <f t="shared" si="1"/>
        <v>0</v>
      </c>
      <c r="M38" s="67">
        <f t="shared" si="2"/>
        <v>0</v>
      </c>
      <c r="N38" s="67">
        <f t="shared" si="3"/>
        <v>0</v>
      </c>
      <c r="O38" s="67">
        <f t="shared" si="4"/>
        <v>0</v>
      </c>
      <c r="P38" s="70">
        <f t="shared" si="5"/>
        <v>0</v>
      </c>
    </row>
    <row r="39" spans="1:16" s="1" customFormat="1" ht="25.5">
      <c r="A39" s="49"/>
      <c r="B39" s="99" t="s">
        <v>146</v>
      </c>
      <c r="C39" s="123" t="s">
        <v>162</v>
      </c>
      <c r="D39" s="112"/>
      <c r="E39" s="124"/>
      <c r="F39" s="125"/>
      <c r="G39" s="125"/>
      <c r="H39" s="125"/>
      <c r="I39" s="126"/>
      <c r="J39" s="125"/>
      <c r="K39" s="70">
        <f t="shared" si="0"/>
        <v>0</v>
      </c>
      <c r="L39" s="67">
        <f t="shared" si="1"/>
        <v>0</v>
      </c>
      <c r="M39" s="67">
        <f t="shared" si="2"/>
        <v>0</v>
      </c>
      <c r="N39" s="67">
        <f t="shared" si="3"/>
        <v>0</v>
      </c>
      <c r="O39" s="67">
        <f t="shared" si="4"/>
        <v>0</v>
      </c>
      <c r="P39" s="70">
        <f t="shared" si="5"/>
        <v>0</v>
      </c>
    </row>
    <row r="40" spans="1:16" s="1" customFormat="1" ht="15">
      <c r="A40" s="49">
        <v>23</v>
      </c>
      <c r="B40" s="41" t="s">
        <v>60</v>
      </c>
      <c r="C40" s="127" t="s">
        <v>209</v>
      </c>
      <c r="D40" s="71" t="s">
        <v>102</v>
      </c>
      <c r="E40" s="68">
        <v>1</v>
      </c>
      <c r="F40" s="68"/>
      <c r="G40" s="68"/>
      <c r="H40" s="67">
        <f>ROUND(F40*G40,2)</f>
        <v>0</v>
      </c>
      <c r="I40" s="68"/>
      <c r="J40" s="69"/>
      <c r="K40" s="70">
        <f t="shared" si="0"/>
        <v>0</v>
      </c>
      <c r="L40" s="67">
        <f t="shared" si="1"/>
        <v>0</v>
      </c>
      <c r="M40" s="67">
        <f t="shared" si="2"/>
        <v>0</v>
      </c>
      <c r="N40" s="67">
        <f t="shared" si="3"/>
        <v>0</v>
      </c>
      <c r="O40" s="67">
        <f t="shared" si="4"/>
        <v>0</v>
      </c>
      <c r="P40" s="70">
        <f t="shared" si="5"/>
        <v>0</v>
      </c>
    </row>
    <row r="41" spans="1:16" s="1" customFormat="1" ht="15">
      <c r="A41" s="49">
        <v>24</v>
      </c>
      <c r="B41" s="41" t="s">
        <v>60</v>
      </c>
      <c r="C41" s="127" t="s">
        <v>210</v>
      </c>
      <c r="D41" s="71" t="s">
        <v>102</v>
      </c>
      <c r="E41" s="68">
        <v>3</v>
      </c>
      <c r="F41" s="68"/>
      <c r="G41" s="68"/>
      <c r="H41" s="67">
        <f>ROUND(F41*G41,2)</f>
        <v>0</v>
      </c>
      <c r="I41" s="95"/>
      <c r="J41" s="69"/>
      <c r="K41" s="70">
        <f t="shared" si="0"/>
        <v>0</v>
      </c>
      <c r="L41" s="67">
        <f t="shared" si="1"/>
        <v>0</v>
      </c>
      <c r="M41" s="67">
        <f t="shared" si="2"/>
        <v>0</v>
      </c>
      <c r="N41" s="67">
        <f t="shared" si="3"/>
        <v>0</v>
      </c>
      <c r="O41" s="67">
        <f t="shared" si="4"/>
        <v>0</v>
      </c>
      <c r="P41" s="70">
        <f t="shared" si="5"/>
        <v>0</v>
      </c>
    </row>
    <row r="42" spans="1:16" s="1" customFormat="1" ht="15">
      <c r="A42" s="49">
        <v>25</v>
      </c>
      <c r="B42" s="41" t="s">
        <v>60</v>
      </c>
      <c r="C42" s="127" t="s">
        <v>211</v>
      </c>
      <c r="D42" s="71" t="s">
        <v>102</v>
      </c>
      <c r="E42" s="68">
        <v>1</v>
      </c>
      <c r="F42" s="68"/>
      <c r="G42" s="68"/>
      <c r="H42" s="67">
        <f>ROUND(F42*G42,2)</f>
        <v>0</v>
      </c>
      <c r="I42" s="68"/>
      <c r="J42" s="69"/>
      <c r="K42" s="70">
        <f t="shared" si="0"/>
        <v>0</v>
      </c>
      <c r="L42" s="67">
        <f t="shared" si="1"/>
        <v>0</v>
      </c>
      <c r="M42" s="67">
        <f t="shared" si="2"/>
        <v>0</v>
      </c>
      <c r="N42" s="67">
        <f t="shared" si="3"/>
        <v>0</v>
      </c>
      <c r="O42" s="67">
        <f t="shared" si="4"/>
        <v>0</v>
      </c>
      <c r="P42" s="70">
        <f t="shared" si="5"/>
        <v>0</v>
      </c>
    </row>
    <row r="43" spans="1:16" ht="25.5">
      <c r="A43" s="49">
        <v>26</v>
      </c>
      <c r="B43" s="41"/>
      <c r="C43" s="114" t="s">
        <v>163</v>
      </c>
      <c r="D43" s="71" t="s">
        <v>86</v>
      </c>
      <c r="E43" s="104">
        <v>3</v>
      </c>
      <c r="F43" s="101"/>
      <c r="G43" s="68"/>
      <c r="H43" s="67">
        <f>ROUND(F43*G43,2)</f>
        <v>0</v>
      </c>
      <c r="I43" s="110"/>
      <c r="J43" s="110"/>
      <c r="K43" s="70">
        <f t="shared" si="0"/>
        <v>0</v>
      </c>
      <c r="L43" s="67">
        <f t="shared" si="1"/>
        <v>0</v>
      </c>
      <c r="M43" s="67">
        <f t="shared" si="2"/>
        <v>0</v>
      </c>
      <c r="N43" s="67">
        <f t="shared" si="3"/>
        <v>0</v>
      </c>
      <c r="O43" s="67">
        <f t="shared" si="4"/>
        <v>0</v>
      </c>
      <c r="P43" s="70">
        <f t="shared" si="5"/>
        <v>0</v>
      </c>
    </row>
    <row r="44" spans="1:16" ht="15">
      <c r="A44" s="49">
        <v>27</v>
      </c>
      <c r="B44" s="41"/>
      <c r="C44" s="114" t="s">
        <v>164</v>
      </c>
      <c r="D44" s="122" t="s">
        <v>86</v>
      </c>
      <c r="E44" s="104">
        <v>2</v>
      </c>
      <c r="F44" s="101"/>
      <c r="G44" s="68"/>
      <c r="H44" s="67">
        <f>ROUND(F44*G44,2)</f>
        <v>0</v>
      </c>
      <c r="I44" s="110"/>
      <c r="J44" s="110"/>
      <c r="K44" s="70">
        <f t="shared" si="0"/>
        <v>0</v>
      </c>
      <c r="L44" s="67">
        <f t="shared" si="1"/>
        <v>0</v>
      </c>
      <c r="M44" s="67">
        <f t="shared" si="2"/>
        <v>0</v>
      </c>
      <c r="N44" s="67">
        <f t="shared" si="3"/>
        <v>0</v>
      </c>
      <c r="O44" s="67">
        <f t="shared" si="4"/>
        <v>0</v>
      </c>
      <c r="P44" s="70">
        <f t="shared" si="5"/>
        <v>0</v>
      </c>
    </row>
    <row r="45" spans="1:16" ht="15">
      <c r="A45" s="49"/>
      <c r="B45" s="57" t="s">
        <v>146</v>
      </c>
      <c r="C45" s="55" t="s">
        <v>80</v>
      </c>
      <c r="D45" s="56"/>
      <c r="E45" s="102"/>
      <c r="G45" s="102"/>
      <c r="H45" s="102"/>
      <c r="I45" s="111"/>
      <c r="J45" s="102"/>
      <c r="K45" s="70">
        <f t="shared" si="0"/>
        <v>0</v>
      </c>
      <c r="L45" s="67">
        <f t="shared" si="1"/>
        <v>0</v>
      </c>
      <c r="M45" s="67">
        <f t="shared" si="2"/>
        <v>0</v>
      </c>
      <c r="N45" s="67">
        <f t="shared" si="3"/>
        <v>0</v>
      </c>
      <c r="O45" s="67">
        <f t="shared" si="4"/>
        <v>0</v>
      </c>
      <c r="P45" s="70">
        <f t="shared" si="5"/>
        <v>0</v>
      </c>
    </row>
    <row r="46" spans="1:16" ht="15">
      <c r="A46" s="49"/>
      <c r="B46" s="57"/>
      <c r="C46" s="58" t="s">
        <v>81</v>
      </c>
      <c r="D46" s="56"/>
      <c r="E46" s="102"/>
      <c r="F46" s="102"/>
      <c r="G46" s="102"/>
      <c r="H46" s="102"/>
      <c r="I46" s="111"/>
      <c r="J46" s="102"/>
      <c r="K46" s="70">
        <f t="shared" si="0"/>
        <v>0</v>
      </c>
      <c r="L46" s="67">
        <f t="shared" si="1"/>
        <v>0</v>
      </c>
      <c r="M46" s="67">
        <f t="shared" si="2"/>
        <v>0</v>
      </c>
      <c r="N46" s="67">
        <f t="shared" si="3"/>
        <v>0</v>
      </c>
      <c r="O46" s="67">
        <f t="shared" si="4"/>
        <v>0</v>
      </c>
      <c r="P46" s="70">
        <f t="shared" si="5"/>
        <v>0</v>
      </c>
    </row>
    <row r="47" spans="1:16" ht="15.75">
      <c r="A47" s="49">
        <v>28</v>
      </c>
      <c r="B47" s="41" t="s">
        <v>60</v>
      </c>
      <c r="C47" s="114" t="s">
        <v>125</v>
      </c>
      <c r="D47" s="59" t="s">
        <v>64</v>
      </c>
      <c r="E47" s="156">
        <v>4980.2</v>
      </c>
      <c r="F47" s="96"/>
      <c r="G47" s="69"/>
      <c r="H47" s="67">
        <f aca="true" t="shared" si="7" ref="H47:H52">ROUND(F47*G47,2)</f>
        <v>0</v>
      </c>
      <c r="I47" s="109"/>
      <c r="J47" s="84"/>
      <c r="K47" s="70">
        <f t="shared" si="0"/>
        <v>0</v>
      </c>
      <c r="L47" s="67">
        <f t="shared" si="1"/>
        <v>0</v>
      </c>
      <c r="M47" s="67">
        <f t="shared" si="2"/>
        <v>0</v>
      </c>
      <c r="N47" s="67">
        <f t="shared" si="3"/>
        <v>0</v>
      </c>
      <c r="O47" s="67">
        <f t="shared" si="4"/>
        <v>0</v>
      </c>
      <c r="P47" s="70">
        <f t="shared" si="5"/>
        <v>0</v>
      </c>
    </row>
    <row r="48" spans="1:16" ht="15">
      <c r="A48" s="49">
        <v>29</v>
      </c>
      <c r="B48" s="41" t="s">
        <v>60</v>
      </c>
      <c r="C48" s="115" t="s">
        <v>82</v>
      </c>
      <c r="D48" s="59" t="s">
        <v>64</v>
      </c>
      <c r="E48" s="110">
        <v>3320.13</v>
      </c>
      <c r="F48" s="84"/>
      <c r="G48" s="84"/>
      <c r="H48" s="67">
        <f t="shared" si="7"/>
        <v>0</v>
      </c>
      <c r="I48" s="109"/>
      <c r="J48" s="84"/>
      <c r="K48" s="70">
        <f t="shared" si="0"/>
        <v>0</v>
      </c>
      <c r="L48" s="67">
        <f t="shared" si="1"/>
        <v>0</v>
      </c>
      <c r="M48" s="67">
        <f t="shared" si="2"/>
        <v>0</v>
      </c>
      <c r="N48" s="67">
        <f t="shared" si="3"/>
        <v>0</v>
      </c>
      <c r="O48" s="67">
        <f t="shared" si="4"/>
        <v>0</v>
      </c>
      <c r="P48" s="70">
        <f t="shared" si="5"/>
        <v>0</v>
      </c>
    </row>
    <row r="49" spans="1:16" ht="15">
      <c r="A49" s="49">
        <v>30</v>
      </c>
      <c r="B49" s="41" t="s">
        <v>60</v>
      </c>
      <c r="C49" s="115" t="s">
        <v>83</v>
      </c>
      <c r="D49" s="59" t="s">
        <v>72</v>
      </c>
      <c r="E49" s="101">
        <v>695</v>
      </c>
      <c r="F49" s="106"/>
      <c r="G49" s="84"/>
      <c r="H49" s="67">
        <f t="shared" si="7"/>
        <v>0</v>
      </c>
      <c r="I49" s="109"/>
      <c r="J49" s="84"/>
      <c r="K49" s="70">
        <f t="shared" si="0"/>
        <v>0</v>
      </c>
      <c r="L49" s="67">
        <f t="shared" si="1"/>
        <v>0</v>
      </c>
      <c r="M49" s="67">
        <f t="shared" si="2"/>
        <v>0</v>
      </c>
      <c r="N49" s="67">
        <f t="shared" si="3"/>
        <v>0</v>
      </c>
      <c r="O49" s="67">
        <f t="shared" si="4"/>
        <v>0</v>
      </c>
      <c r="P49" s="70">
        <f t="shared" si="5"/>
        <v>0</v>
      </c>
    </row>
    <row r="50" spans="1:16" ht="15">
      <c r="A50" s="49">
        <v>31</v>
      </c>
      <c r="B50" s="41"/>
      <c r="C50" s="129" t="s">
        <v>170</v>
      </c>
      <c r="D50" s="59" t="s">
        <v>72</v>
      </c>
      <c r="E50" s="101">
        <v>220</v>
      </c>
      <c r="F50" s="106"/>
      <c r="G50" s="84"/>
      <c r="H50" s="67">
        <f t="shared" si="7"/>
        <v>0</v>
      </c>
      <c r="I50" s="109"/>
      <c r="J50" s="84"/>
      <c r="K50" s="70">
        <f t="shared" si="0"/>
        <v>0</v>
      </c>
      <c r="L50" s="67">
        <f t="shared" si="1"/>
        <v>0</v>
      </c>
      <c r="M50" s="67">
        <f t="shared" si="2"/>
        <v>0</v>
      </c>
      <c r="N50" s="67">
        <f t="shared" si="3"/>
        <v>0</v>
      </c>
      <c r="O50" s="67">
        <f t="shared" si="4"/>
        <v>0</v>
      </c>
      <c r="P50" s="70">
        <f t="shared" si="5"/>
        <v>0</v>
      </c>
    </row>
    <row r="51" spans="1:16" ht="25.5">
      <c r="A51" s="49">
        <v>32</v>
      </c>
      <c r="B51" s="41" t="s">
        <v>60</v>
      </c>
      <c r="C51" s="114" t="s">
        <v>126</v>
      </c>
      <c r="D51" s="59" t="s">
        <v>72</v>
      </c>
      <c r="E51" s="101">
        <v>400</v>
      </c>
      <c r="F51" s="106"/>
      <c r="G51" s="84"/>
      <c r="H51" s="67">
        <f t="shared" si="7"/>
        <v>0</v>
      </c>
      <c r="I51" s="109"/>
      <c r="J51" s="84"/>
      <c r="K51" s="70">
        <f t="shared" si="0"/>
        <v>0</v>
      </c>
      <c r="L51" s="67">
        <f t="shared" si="1"/>
        <v>0</v>
      </c>
      <c r="M51" s="67">
        <f t="shared" si="2"/>
        <v>0</v>
      </c>
      <c r="N51" s="67">
        <f t="shared" si="3"/>
        <v>0</v>
      </c>
      <c r="O51" s="67">
        <f t="shared" si="4"/>
        <v>0</v>
      </c>
      <c r="P51" s="70">
        <f t="shared" si="5"/>
        <v>0</v>
      </c>
    </row>
    <row r="52" spans="1:16" ht="25.5">
      <c r="A52" s="49">
        <v>33</v>
      </c>
      <c r="B52" s="41" t="s">
        <v>60</v>
      </c>
      <c r="C52" s="116" t="s">
        <v>243</v>
      </c>
      <c r="D52" s="59" t="s">
        <v>64</v>
      </c>
      <c r="E52" s="101">
        <v>220</v>
      </c>
      <c r="F52" s="96"/>
      <c r="G52" s="69"/>
      <c r="H52" s="67">
        <f t="shared" si="7"/>
        <v>0</v>
      </c>
      <c r="I52" s="109"/>
      <c r="J52" s="84"/>
      <c r="K52" s="70">
        <f t="shared" si="0"/>
        <v>0</v>
      </c>
      <c r="L52" s="67">
        <f t="shared" si="1"/>
        <v>0</v>
      </c>
      <c r="M52" s="67">
        <f t="shared" si="2"/>
        <v>0</v>
      </c>
      <c r="N52" s="67">
        <f t="shared" si="3"/>
        <v>0</v>
      </c>
      <c r="O52" s="67">
        <f t="shared" si="4"/>
        <v>0</v>
      </c>
      <c r="P52" s="70">
        <f t="shared" si="5"/>
        <v>0</v>
      </c>
    </row>
    <row r="53" spans="1:16" ht="15">
      <c r="A53" s="49"/>
      <c r="B53" s="41"/>
      <c r="C53" s="60" t="s">
        <v>84</v>
      </c>
      <c r="D53" s="59" t="s">
        <v>64</v>
      </c>
      <c r="E53" s="69">
        <f>E52*1.05</f>
        <v>231</v>
      </c>
      <c r="F53" s="102"/>
      <c r="G53" s="102"/>
      <c r="H53" s="102"/>
      <c r="I53" s="109"/>
      <c r="J53" s="102"/>
      <c r="K53" s="70">
        <f t="shared" si="0"/>
        <v>0</v>
      </c>
      <c r="L53" s="67">
        <f t="shared" si="1"/>
        <v>0</v>
      </c>
      <c r="M53" s="67">
        <f t="shared" si="2"/>
        <v>0</v>
      </c>
      <c r="N53" s="67">
        <f t="shared" si="3"/>
        <v>0</v>
      </c>
      <c r="O53" s="67">
        <f t="shared" si="4"/>
        <v>0</v>
      </c>
      <c r="P53" s="70">
        <f t="shared" si="5"/>
        <v>0</v>
      </c>
    </row>
    <row r="54" spans="1:16" ht="25.5">
      <c r="A54" s="49">
        <v>34</v>
      </c>
      <c r="B54" s="41" t="s">
        <v>60</v>
      </c>
      <c r="C54" s="114" t="s">
        <v>196</v>
      </c>
      <c r="D54" s="59" t="s">
        <v>64</v>
      </c>
      <c r="E54" s="110">
        <v>3100.13</v>
      </c>
      <c r="F54" s="84"/>
      <c r="G54" s="84"/>
      <c r="H54" s="67">
        <f>ROUND(F54*G54,2)</f>
        <v>0</v>
      </c>
      <c r="I54" s="109"/>
      <c r="J54" s="84"/>
      <c r="K54" s="70">
        <f t="shared" si="0"/>
        <v>0</v>
      </c>
      <c r="L54" s="67">
        <f t="shared" si="1"/>
        <v>0</v>
      </c>
      <c r="M54" s="67">
        <f t="shared" si="2"/>
        <v>0</v>
      </c>
      <c r="N54" s="67">
        <f t="shared" si="3"/>
        <v>0</v>
      </c>
      <c r="O54" s="67">
        <f t="shared" si="4"/>
        <v>0</v>
      </c>
      <c r="P54" s="70">
        <f t="shared" si="5"/>
        <v>0</v>
      </c>
    </row>
    <row r="55" spans="1:16" ht="15">
      <c r="A55" s="49"/>
      <c r="B55" s="41"/>
      <c r="C55" s="60" t="s">
        <v>84</v>
      </c>
      <c r="D55" s="59" t="s">
        <v>64</v>
      </c>
      <c r="E55" s="69">
        <f>E54*1.05</f>
        <v>3255.1365</v>
      </c>
      <c r="F55" s="106"/>
      <c r="G55" s="107"/>
      <c r="H55" s="67">
        <f>ROUND(F55*G55,2)</f>
        <v>0</v>
      </c>
      <c r="I55" s="109"/>
      <c r="J55" s="84"/>
      <c r="K55" s="70">
        <f t="shared" si="0"/>
        <v>0</v>
      </c>
      <c r="L55" s="67">
        <f t="shared" si="1"/>
        <v>0</v>
      </c>
      <c r="M55" s="67">
        <f t="shared" si="2"/>
        <v>0</v>
      </c>
      <c r="N55" s="67">
        <f t="shared" si="3"/>
        <v>0</v>
      </c>
      <c r="O55" s="67">
        <f t="shared" si="4"/>
        <v>0</v>
      </c>
      <c r="P55" s="70">
        <f t="shared" si="5"/>
        <v>0</v>
      </c>
    </row>
    <row r="56" spans="1:16" ht="15">
      <c r="A56" s="41">
        <v>35</v>
      </c>
      <c r="B56" s="41" t="s">
        <v>60</v>
      </c>
      <c r="C56" s="114" t="s">
        <v>147</v>
      </c>
      <c r="D56" s="59" t="s">
        <v>86</v>
      </c>
      <c r="E56" s="69">
        <v>3</v>
      </c>
      <c r="F56" s="106"/>
      <c r="G56" s="84"/>
      <c r="H56" s="67">
        <f>ROUND(F56*G56,2)</f>
        <v>0</v>
      </c>
      <c r="I56" s="109"/>
      <c r="J56" s="84"/>
      <c r="K56" s="70">
        <f t="shared" si="0"/>
        <v>0</v>
      </c>
      <c r="L56" s="67">
        <f t="shared" si="1"/>
        <v>0</v>
      </c>
      <c r="M56" s="67">
        <f t="shared" si="2"/>
        <v>0</v>
      </c>
      <c r="N56" s="67">
        <f t="shared" si="3"/>
        <v>0</v>
      </c>
      <c r="O56" s="67">
        <f t="shared" si="4"/>
        <v>0</v>
      </c>
      <c r="P56" s="70">
        <f t="shared" si="5"/>
        <v>0</v>
      </c>
    </row>
    <row r="57" spans="1:16" ht="25.5">
      <c r="A57" s="49">
        <v>36</v>
      </c>
      <c r="B57" s="41" t="s">
        <v>60</v>
      </c>
      <c r="C57" s="114" t="s">
        <v>389</v>
      </c>
      <c r="D57" s="59" t="s">
        <v>64</v>
      </c>
      <c r="E57" s="69">
        <v>1660.0699999999997</v>
      </c>
      <c r="F57" s="106"/>
      <c r="G57" s="107"/>
      <c r="H57" s="67">
        <f>ROUND(F57*G57,2)</f>
        <v>0</v>
      </c>
      <c r="I57" s="109"/>
      <c r="J57" s="84"/>
      <c r="K57" s="70">
        <f>ROUND(SUM(H57+I57+J57),2)</f>
        <v>0</v>
      </c>
      <c r="L57" s="67">
        <f>ROUND(E57*F57,2)</f>
        <v>0</v>
      </c>
      <c r="M57" s="67">
        <f>ROUND(E57*H57,2)</f>
        <v>0</v>
      </c>
      <c r="N57" s="67">
        <f>ROUND(E57*I57,2)</f>
        <v>0</v>
      </c>
      <c r="O57" s="67">
        <f>ROUND(E57*J57,2)</f>
        <v>0</v>
      </c>
      <c r="P57" s="70">
        <f>ROUND(SUM(M57+N57+O57),2)</f>
        <v>0</v>
      </c>
    </row>
    <row r="58" spans="1:16" ht="15">
      <c r="A58" s="61"/>
      <c r="B58" s="61"/>
      <c r="C58" s="62" t="s">
        <v>85</v>
      </c>
      <c r="D58" s="63"/>
      <c r="E58" s="103"/>
      <c r="F58" s="103"/>
      <c r="G58" s="103"/>
      <c r="H58" s="103"/>
      <c r="I58" s="103"/>
      <c r="J58" s="103"/>
      <c r="K58" s="103"/>
      <c r="L58" s="208">
        <f>ROUND(SUM(L16:L57),2)</f>
        <v>0</v>
      </c>
      <c r="M58" s="208">
        <f>ROUND(SUM(M16:M57),2)</f>
        <v>0</v>
      </c>
      <c r="N58" s="208">
        <f>ROUND(SUM(N16:N57),2)</f>
        <v>0</v>
      </c>
      <c r="O58" s="208">
        <f>ROUND(SUM(O16:O57),2)</f>
        <v>0</v>
      </c>
      <c r="P58" s="208">
        <f>ROUND(SUM(P16:P57),2)</f>
        <v>0</v>
      </c>
    </row>
    <row r="59" spans="1:16" ht="15">
      <c r="A59" s="61"/>
      <c r="B59" s="61"/>
      <c r="C59" s="64" t="s">
        <v>388</v>
      </c>
      <c r="D59" s="63"/>
      <c r="E59" s="103"/>
      <c r="F59" s="103"/>
      <c r="G59" s="103"/>
      <c r="H59" s="103"/>
      <c r="I59" s="103"/>
      <c r="J59" s="103"/>
      <c r="K59" s="103"/>
      <c r="L59" s="196"/>
      <c r="M59" s="196"/>
      <c r="N59" s="196"/>
      <c r="O59" s="196"/>
      <c r="P59" s="196">
        <f>ROUND(N58*E59,2)</f>
        <v>0</v>
      </c>
    </row>
    <row r="60" spans="1:16" ht="15">
      <c r="A60" s="61"/>
      <c r="B60" s="61"/>
      <c r="C60" s="65" t="s">
        <v>385</v>
      </c>
      <c r="D60" s="63"/>
      <c r="E60" s="103"/>
      <c r="F60" s="103"/>
      <c r="G60" s="103"/>
      <c r="H60" s="103"/>
      <c r="I60" s="103"/>
      <c r="J60" s="103"/>
      <c r="K60" s="103"/>
      <c r="L60" s="196"/>
      <c r="M60" s="196"/>
      <c r="N60" s="196"/>
      <c r="O60" s="196"/>
      <c r="P60" s="209">
        <f>ROUND(SUM(P58:P59),2)</f>
        <v>0</v>
      </c>
    </row>
    <row r="64" spans="1:12" ht="15">
      <c r="A64" s="72"/>
      <c r="B64" s="72"/>
      <c r="C64" s="73" t="s">
        <v>34</v>
      </c>
      <c r="D64" s="1"/>
      <c r="E64" s="1"/>
      <c r="F64" s="1"/>
      <c r="G64" s="1"/>
      <c r="H64" s="1"/>
      <c r="I64" s="31"/>
      <c r="J64" s="1"/>
      <c r="K64" s="250" t="s">
        <v>239</v>
      </c>
      <c r="L64" s="250"/>
    </row>
    <row r="65" spans="1:10" ht="15">
      <c r="A65" s="72"/>
      <c r="B65" s="72"/>
      <c r="C65" s="73"/>
      <c r="D65" s="1"/>
      <c r="E65" s="1"/>
      <c r="F65" s="1"/>
      <c r="G65" s="1"/>
      <c r="H65" s="1"/>
      <c r="I65" s="31"/>
      <c r="J65" s="1"/>
    </row>
    <row r="66" spans="1:12" ht="15">
      <c r="A66" s="72"/>
      <c r="B66" s="72"/>
      <c r="C66" s="74"/>
      <c r="D66" s="1"/>
      <c r="E66" s="1"/>
      <c r="F66" s="1"/>
      <c r="G66" s="1"/>
      <c r="H66" s="1"/>
      <c r="I66" s="31"/>
      <c r="J66" s="1"/>
      <c r="K66" s="250"/>
      <c r="L66" s="250"/>
    </row>
    <row r="67" spans="1:12" ht="15">
      <c r="A67" s="72"/>
      <c r="B67" s="72"/>
      <c r="C67" s="75" t="s">
        <v>35</v>
      </c>
      <c r="D67" s="1"/>
      <c r="E67" s="1"/>
      <c r="F67" s="1"/>
      <c r="G67" s="1"/>
      <c r="H67" s="28"/>
      <c r="I67" s="31"/>
      <c r="J67" s="1"/>
      <c r="K67" s="250" t="s">
        <v>239</v>
      </c>
      <c r="L67" s="250"/>
    </row>
    <row r="68" spans="1:10" ht="15">
      <c r="A68" s="72"/>
      <c r="B68" s="72"/>
      <c r="C68" s="1"/>
      <c r="D68" s="1"/>
      <c r="E68" s="1"/>
      <c r="F68" s="1"/>
      <c r="G68" s="1"/>
      <c r="H68" s="1"/>
      <c r="I68" s="31"/>
      <c r="J68" s="1"/>
    </row>
  </sheetData>
  <sheetProtection/>
  <mergeCells count="17">
    <mergeCell ref="A1:P1"/>
    <mergeCell ref="A2:P2"/>
    <mergeCell ref="A5:P5"/>
    <mergeCell ref="A6:P6"/>
    <mergeCell ref="A7:P7"/>
    <mergeCell ref="A4:P4"/>
    <mergeCell ref="K64:L64"/>
    <mergeCell ref="K66:L66"/>
    <mergeCell ref="K67:L67"/>
    <mergeCell ref="A9:P9"/>
    <mergeCell ref="A12:A13"/>
    <mergeCell ref="B12:B13"/>
    <mergeCell ref="C12:C13"/>
    <mergeCell ref="D12:D13"/>
    <mergeCell ref="E12:E13"/>
    <mergeCell ref="F12:K12"/>
    <mergeCell ref="L12:P12"/>
  </mergeCells>
  <conditionalFormatting sqref="D53 D17 D55:D57">
    <cfRule type="cellIs" priority="3" dxfId="8" operator="equal" stopIfTrue="1">
      <formula>0</formula>
    </cfRule>
    <cfRule type="expression" priority="4" dxfId="8" stopIfTrue="1">
      <formula>#DIV/0!</formula>
    </cfRule>
  </conditionalFormatting>
  <printOptions/>
  <pageMargins left="0.1968503937007874" right="0.1968503937007874" top="0.7480314960629921" bottom="0.7480314960629921"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P46"/>
  <sheetViews>
    <sheetView zoomScale="120" zoomScaleNormal="120" zoomScalePageLayoutView="0" workbookViewId="0" topLeftCell="A1">
      <selection activeCell="E34" sqref="E34"/>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61" t="s">
        <v>36</v>
      </c>
      <c r="B1" s="261"/>
      <c r="C1" s="261"/>
      <c r="D1" s="261"/>
      <c r="E1" s="261"/>
      <c r="F1" s="261"/>
      <c r="G1" s="261"/>
      <c r="H1" s="261"/>
      <c r="I1" s="261"/>
      <c r="J1" s="261"/>
      <c r="K1" s="261"/>
      <c r="L1" s="261"/>
      <c r="M1" s="261"/>
      <c r="N1" s="261"/>
      <c r="O1" s="261"/>
      <c r="P1" s="261"/>
    </row>
    <row r="2" spans="1:16" ht="15">
      <c r="A2" s="261" t="s">
        <v>254</v>
      </c>
      <c r="B2" s="261"/>
      <c r="C2" s="261"/>
      <c r="D2" s="261"/>
      <c r="E2" s="261"/>
      <c r="F2" s="261"/>
      <c r="G2" s="261"/>
      <c r="H2" s="261"/>
      <c r="I2" s="261"/>
      <c r="J2" s="261"/>
      <c r="K2" s="261"/>
      <c r="L2" s="261"/>
      <c r="M2" s="261"/>
      <c r="N2" s="261"/>
      <c r="O2" s="261"/>
      <c r="P2" s="261"/>
    </row>
    <row r="3" spans="1:16" ht="15">
      <c r="A3" s="27"/>
      <c r="B3" s="27"/>
      <c r="C3" s="28"/>
      <c r="D3" s="28"/>
      <c r="E3" s="28"/>
      <c r="F3" s="28"/>
      <c r="G3" s="28"/>
      <c r="H3" s="28"/>
      <c r="I3" s="29"/>
      <c r="J3" s="28"/>
      <c r="K3" s="28"/>
      <c r="L3" s="28"/>
      <c r="M3" s="28"/>
      <c r="N3" s="28"/>
      <c r="O3" s="28"/>
      <c r="P3" s="28"/>
    </row>
    <row r="4" spans="1:16" ht="15">
      <c r="A4" s="264" t="s">
        <v>321</v>
      </c>
      <c r="B4" s="264"/>
      <c r="C4" s="264"/>
      <c r="D4" s="264"/>
      <c r="E4" s="264"/>
      <c r="F4" s="264"/>
      <c r="G4" s="264"/>
      <c r="H4" s="264"/>
      <c r="I4" s="264"/>
      <c r="J4" s="264"/>
      <c r="K4" s="264"/>
      <c r="L4" s="264"/>
      <c r="M4" s="264"/>
      <c r="N4" s="264"/>
      <c r="O4" s="264"/>
      <c r="P4" s="264"/>
    </row>
    <row r="5" spans="1:16" ht="15">
      <c r="A5" s="263" t="s">
        <v>322</v>
      </c>
      <c r="B5" s="263"/>
      <c r="C5" s="263"/>
      <c r="D5" s="263"/>
      <c r="E5" s="263"/>
      <c r="F5" s="263"/>
      <c r="G5" s="263"/>
      <c r="H5" s="263"/>
      <c r="I5" s="263"/>
      <c r="J5" s="263"/>
      <c r="K5" s="263"/>
      <c r="L5" s="263"/>
      <c r="M5" s="263"/>
      <c r="N5" s="263"/>
      <c r="O5" s="263"/>
      <c r="P5" s="263"/>
    </row>
    <row r="6" spans="1:16" ht="15">
      <c r="A6" s="263" t="s">
        <v>323</v>
      </c>
      <c r="B6" s="263"/>
      <c r="C6" s="263"/>
      <c r="D6" s="263"/>
      <c r="E6" s="263"/>
      <c r="F6" s="263"/>
      <c r="G6" s="263"/>
      <c r="H6" s="263"/>
      <c r="I6" s="263"/>
      <c r="J6" s="263"/>
      <c r="K6" s="263"/>
      <c r="L6" s="263"/>
      <c r="M6" s="263"/>
      <c r="N6" s="263"/>
      <c r="O6" s="263"/>
      <c r="P6" s="263"/>
    </row>
    <row r="7" spans="1:16" ht="15">
      <c r="A7" s="263" t="s">
        <v>39</v>
      </c>
      <c r="B7" s="263"/>
      <c r="C7" s="263"/>
      <c r="D7" s="263"/>
      <c r="E7" s="263"/>
      <c r="F7" s="263"/>
      <c r="G7" s="263"/>
      <c r="H7" s="263"/>
      <c r="I7" s="263"/>
      <c r="J7" s="263"/>
      <c r="K7" s="263"/>
      <c r="L7" s="263"/>
      <c r="M7" s="263"/>
      <c r="N7" s="263"/>
      <c r="O7" s="263"/>
      <c r="P7" s="263"/>
    </row>
    <row r="8" spans="1:2" ht="15.75">
      <c r="A8" s="30"/>
      <c r="B8" s="30"/>
    </row>
    <row r="9" spans="1:16" ht="15">
      <c r="A9" s="251" t="s">
        <v>129</v>
      </c>
      <c r="B9" s="251"/>
      <c r="C9" s="251"/>
      <c r="D9" s="251"/>
      <c r="E9" s="251"/>
      <c r="F9" s="251"/>
      <c r="G9" s="251"/>
      <c r="H9" s="251"/>
      <c r="I9" s="251"/>
      <c r="J9" s="251"/>
      <c r="K9" s="251"/>
      <c r="L9" s="251"/>
      <c r="M9" s="251"/>
      <c r="N9" s="251"/>
      <c r="O9" s="251"/>
      <c r="P9" s="251"/>
    </row>
    <row r="10" spans="1:16" ht="15">
      <c r="A10" s="158"/>
      <c r="B10" s="158"/>
      <c r="C10" s="158"/>
      <c r="D10" s="158"/>
      <c r="E10" s="158"/>
      <c r="F10" s="158"/>
      <c r="G10" s="158"/>
      <c r="H10" s="158"/>
      <c r="I10" s="158"/>
      <c r="J10" s="158"/>
      <c r="K10" s="158"/>
      <c r="L10" s="33" t="s">
        <v>40</v>
      </c>
      <c r="M10" s="34">
        <f>P39</f>
        <v>0</v>
      </c>
      <c r="N10" s="35" t="s">
        <v>41</v>
      </c>
      <c r="O10" s="158"/>
      <c r="P10" s="158"/>
    </row>
    <row r="11" spans="1:16" ht="15">
      <c r="A11" s="36"/>
      <c r="B11" s="36"/>
      <c r="C11" s="36"/>
      <c r="D11" s="36"/>
      <c r="E11" s="36"/>
      <c r="F11" s="36"/>
      <c r="G11" s="36"/>
      <c r="H11" s="36"/>
      <c r="I11" s="37"/>
      <c r="J11" s="36"/>
      <c r="K11" s="36"/>
      <c r="L11" s="36"/>
      <c r="M11" s="36"/>
      <c r="N11" s="36"/>
      <c r="O11" s="36"/>
      <c r="P11" s="33" t="s">
        <v>241</v>
      </c>
    </row>
    <row r="12" spans="1:16" ht="12.75" customHeight="1">
      <c r="A12" s="252" t="s">
        <v>42</v>
      </c>
      <c r="B12" s="253" t="s">
        <v>43</v>
      </c>
      <c r="C12" s="255" t="s">
        <v>44</v>
      </c>
      <c r="D12" s="256" t="s">
        <v>45</v>
      </c>
      <c r="E12" s="257" t="s">
        <v>46</v>
      </c>
      <c r="F12" s="258" t="s">
        <v>47</v>
      </c>
      <c r="G12" s="259"/>
      <c r="H12" s="259"/>
      <c r="I12" s="259"/>
      <c r="J12" s="259"/>
      <c r="K12" s="260"/>
      <c r="L12" s="258" t="s">
        <v>48</v>
      </c>
      <c r="M12" s="259"/>
      <c r="N12" s="259"/>
      <c r="O12" s="259"/>
      <c r="P12" s="260"/>
    </row>
    <row r="13" spans="1:16" ht="105">
      <c r="A13" s="252"/>
      <c r="B13" s="254"/>
      <c r="C13" s="255"/>
      <c r="D13" s="256"/>
      <c r="E13" s="257"/>
      <c r="F13" s="160" t="s">
        <v>49</v>
      </c>
      <c r="G13" s="39" t="s">
        <v>50</v>
      </c>
      <c r="H13" s="160" t="s">
        <v>51</v>
      </c>
      <c r="I13" s="40" t="s">
        <v>52</v>
      </c>
      <c r="J13" s="160" t="s">
        <v>53</v>
      </c>
      <c r="K13" s="160" t="s">
        <v>54</v>
      </c>
      <c r="L13" s="160" t="s">
        <v>55</v>
      </c>
      <c r="M13" s="160" t="s">
        <v>51</v>
      </c>
      <c r="N13" s="160" t="s">
        <v>52</v>
      </c>
      <c r="O13" s="160" t="s">
        <v>53</v>
      </c>
      <c r="P13" s="160" t="s">
        <v>56</v>
      </c>
    </row>
    <row r="14" spans="1:16" ht="15">
      <c r="A14" s="41"/>
      <c r="B14" s="42" t="s">
        <v>57</v>
      </c>
      <c r="C14" s="43" t="s">
        <v>58</v>
      </c>
      <c r="D14" s="44"/>
      <c r="E14" s="45"/>
      <c r="F14" s="46"/>
      <c r="G14" s="46"/>
      <c r="H14" s="46"/>
      <c r="I14" s="46"/>
      <c r="J14" s="46"/>
      <c r="K14" s="46"/>
      <c r="L14" s="46"/>
      <c r="M14" s="46"/>
      <c r="N14" s="46"/>
      <c r="O14" s="46"/>
      <c r="P14" s="46"/>
    </row>
    <row r="15" spans="1:16" ht="15">
      <c r="A15" s="47"/>
      <c r="B15" s="48"/>
      <c r="C15" s="43" t="s">
        <v>59</v>
      </c>
      <c r="D15" s="44"/>
      <c r="E15" s="45"/>
      <c r="F15" s="46"/>
      <c r="G15" s="46"/>
      <c r="H15" s="46"/>
      <c r="I15" s="46"/>
      <c r="J15" s="46"/>
      <c r="K15" s="46"/>
      <c r="L15" s="46"/>
      <c r="M15" s="46"/>
      <c r="N15" s="46"/>
      <c r="O15" s="46"/>
      <c r="P15" s="46"/>
    </row>
    <row r="16" spans="1:16" ht="15">
      <c r="A16" s="49">
        <v>1</v>
      </c>
      <c r="B16" s="48" t="s">
        <v>60</v>
      </c>
      <c r="C16" s="117" t="s">
        <v>61</v>
      </c>
      <c r="D16" s="50" t="s">
        <v>62</v>
      </c>
      <c r="E16" s="162">
        <v>17.63</v>
      </c>
      <c r="F16" s="163"/>
      <c r="G16" s="163"/>
      <c r="H16" s="164">
        <f>ROUND(F16*G16,2)</f>
        <v>0</v>
      </c>
      <c r="I16" s="163"/>
      <c r="J16" s="165"/>
      <c r="K16" s="166">
        <f>ROUND(SUM(H16+I16+J16),2)</f>
        <v>0</v>
      </c>
      <c r="L16" s="164">
        <f>ROUND(E16*F16,2)</f>
        <v>0</v>
      </c>
      <c r="M16" s="164">
        <f>ROUND(E16*H16,2)</f>
        <v>0</v>
      </c>
      <c r="N16" s="164">
        <f>ROUND(E16*I16,2)</f>
        <v>0</v>
      </c>
      <c r="O16" s="164">
        <f>ROUND(E16*J16,2)</f>
        <v>0</v>
      </c>
      <c r="P16" s="166">
        <f>ROUND(SUM(M16+N16+O16),2)</f>
        <v>0</v>
      </c>
    </row>
    <row r="17" spans="1:16" ht="25.5">
      <c r="A17" s="49">
        <v>2</v>
      </c>
      <c r="B17" s="48" t="s">
        <v>60</v>
      </c>
      <c r="C17" s="114" t="s">
        <v>63</v>
      </c>
      <c r="D17" s="51" t="s">
        <v>64</v>
      </c>
      <c r="E17" s="69">
        <f>E16*0.2</f>
        <v>3.526</v>
      </c>
      <c r="F17" s="165"/>
      <c r="G17" s="165"/>
      <c r="H17" s="164">
        <f aca="true" t="shared" si="0" ref="H17:H36">ROUND(F17*G17,2)</f>
        <v>0</v>
      </c>
      <c r="I17" s="165"/>
      <c r="J17" s="165"/>
      <c r="K17" s="166">
        <f aca="true" t="shared" si="1" ref="K17:K36">ROUND(SUM(H17+I17+J17),2)</f>
        <v>0</v>
      </c>
      <c r="L17" s="164">
        <f aca="true" t="shared" si="2" ref="L17:L36">ROUND(E17*F17,2)</f>
        <v>0</v>
      </c>
      <c r="M17" s="164">
        <f aca="true" t="shared" si="3" ref="M17:M36">ROUND(E17*H17,2)</f>
        <v>0</v>
      </c>
      <c r="N17" s="164">
        <f aca="true" t="shared" si="4" ref="N17:N36">ROUND(E17*I17,2)</f>
        <v>0</v>
      </c>
      <c r="O17" s="164">
        <f aca="true" t="shared" si="5" ref="O17:O36">ROUND(E17*J17,2)</f>
        <v>0</v>
      </c>
      <c r="P17" s="166">
        <f aca="true" t="shared" si="6" ref="P17:P36">ROUND(SUM(M17+N17+O17),2)</f>
        <v>0</v>
      </c>
    </row>
    <row r="18" spans="1:16" ht="15">
      <c r="A18" s="49"/>
      <c r="B18" s="41"/>
      <c r="C18" s="52" t="s">
        <v>73</v>
      </c>
      <c r="D18" s="77"/>
      <c r="E18" s="167"/>
      <c r="F18" s="163"/>
      <c r="G18" s="163"/>
      <c r="H18" s="164">
        <f t="shared" si="0"/>
        <v>0</v>
      </c>
      <c r="I18" s="168"/>
      <c r="J18" s="165"/>
      <c r="K18" s="166">
        <f t="shared" si="1"/>
        <v>0</v>
      </c>
      <c r="L18" s="164">
        <f t="shared" si="2"/>
        <v>0</v>
      </c>
      <c r="M18" s="164">
        <f t="shared" si="3"/>
        <v>0</v>
      </c>
      <c r="N18" s="164">
        <f t="shared" si="4"/>
        <v>0</v>
      </c>
      <c r="O18" s="164">
        <f t="shared" si="5"/>
        <v>0</v>
      </c>
      <c r="P18" s="166">
        <f t="shared" si="6"/>
        <v>0</v>
      </c>
    </row>
    <row r="19" spans="1:16" ht="15">
      <c r="A19" s="49">
        <v>3</v>
      </c>
      <c r="B19" s="41" t="s">
        <v>60</v>
      </c>
      <c r="C19" s="114" t="s">
        <v>244</v>
      </c>
      <c r="D19" s="59" t="s">
        <v>72</v>
      </c>
      <c r="E19" s="84">
        <v>50</v>
      </c>
      <c r="F19" s="169"/>
      <c r="G19" s="170"/>
      <c r="H19" s="164">
        <f t="shared" si="0"/>
        <v>0</v>
      </c>
      <c r="I19" s="169"/>
      <c r="J19" s="165"/>
      <c r="K19" s="166">
        <f t="shared" si="1"/>
        <v>0</v>
      </c>
      <c r="L19" s="164">
        <f t="shared" si="2"/>
        <v>0</v>
      </c>
      <c r="M19" s="164">
        <f t="shared" si="3"/>
        <v>0</v>
      </c>
      <c r="N19" s="164">
        <f t="shared" si="4"/>
        <v>0</v>
      </c>
      <c r="O19" s="164">
        <f t="shared" si="5"/>
        <v>0</v>
      </c>
      <c r="P19" s="166">
        <f t="shared" si="6"/>
        <v>0</v>
      </c>
    </row>
    <row r="20" spans="1:16" ht="15">
      <c r="A20" s="49">
        <v>4</v>
      </c>
      <c r="B20" s="41"/>
      <c r="C20" s="60" t="s">
        <v>245</v>
      </c>
      <c r="D20" s="59" t="s">
        <v>64</v>
      </c>
      <c r="E20" s="69">
        <v>0.1</v>
      </c>
      <c r="F20" s="165"/>
      <c r="G20" s="165"/>
      <c r="H20" s="164">
        <f t="shared" si="0"/>
        <v>0</v>
      </c>
      <c r="I20" s="165"/>
      <c r="J20" s="165"/>
      <c r="K20" s="166">
        <f t="shared" si="1"/>
        <v>0</v>
      </c>
      <c r="L20" s="164">
        <f t="shared" si="2"/>
        <v>0</v>
      </c>
      <c r="M20" s="164">
        <f t="shared" si="3"/>
        <v>0</v>
      </c>
      <c r="N20" s="164">
        <f t="shared" si="4"/>
        <v>0</v>
      </c>
      <c r="O20" s="164">
        <f t="shared" si="5"/>
        <v>0</v>
      </c>
      <c r="P20" s="166">
        <f t="shared" si="6"/>
        <v>0</v>
      </c>
    </row>
    <row r="21" spans="1:16" ht="25.5">
      <c r="A21" s="49"/>
      <c r="B21" s="99" t="s">
        <v>146</v>
      </c>
      <c r="C21" s="123" t="s">
        <v>162</v>
      </c>
      <c r="D21" s="160"/>
      <c r="E21" s="124"/>
      <c r="F21" s="171"/>
      <c r="G21" s="171"/>
      <c r="H21" s="171"/>
      <c r="I21" s="172"/>
      <c r="J21" s="171"/>
      <c r="K21" s="171"/>
      <c r="L21" s="171"/>
      <c r="M21" s="171"/>
      <c r="N21" s="171"/>
      <c r="O21" s="171"/>
      <c r="P21" s="171"/>
    </row>
    <row r="22" spans="1:16" ht="15">
      <c r="A22" s="49">
        <v>5</v>
      </c>
      <c r="B22" s="41" t="s">
        <v>60</v>
      </c>
      <c r="C22" s="127" t="s">
        <v>209</v>
      </c>
      <c r="D22" s="71" t="s">
        <v>102</v>
      </c>
      <c r="E22" s="68">
        <v>1</v>
      </c>
      <c r="F22" s="163"/>
      <c r="G22" s="163"/>
      <c r="H22" s="164">
        <f>ROUND(F22*G22,2)</f>
        <v>0</v>
      </c>
      <c r="I22" s="163"/>
      <c r="J22" s="165"/>
      <c r="K22" s="166">
        <f>ROUND(SUM(H22+I22+J22),2)</f>
        <v>0</v>
      </c>
      <c r="L22" s="164">
        <f>ROUND(E22*F22,2)</f>
        <v>0</v>
      </c>
      <c r="M22" s="164">
        <f>ROUND(E22*H22,2)</f>
        <v>0</v>
      </c>
      <c r="N22" s="164">
        <f>ROUND(E22*I22,2)</f>
        <v>0</v>
      </c>
      <c r="O22" s="164">
        <f>ROUND(E22*J22,2)</f>
        <v>0</v>
      </c>
      <c r="P22" s="166">
        <f>ROUND(SUM(M22+N22+O22),2)</f>
        <v>0</v>
      </c>
    </row>
    <row r="23" spans="1:16" ht="15">
      <c r="A23" s="49">
        <v>6</v>
      </c>
      <c r="B23" s="41" t="s">
        <v>60</v>
      </c>
      <c r="C23" s="127" t="s">
        <v>246</v>
      </c>
      <c r="D23" s="71" t="s">
        <v>247</v>
      </c>
      <c r="E23" s="68">
        <v>3</v>
      </c>
      <c r="F23" s="163"/>
      <c r="G23" s="163"/>
      <c r="H23" s="164">
        <f>ROUND(F23*G23,2)</f>
        <v>0</v>
      </c>
      <c r="I23" s="168"/>
      <c r="J23" s="165"/>
      <c r="K23" s="166">
        <f>ROUND(SUM(H23+I23+J23),2)</f>
        <v>0</v>
      </c>
      <c r="L23" s="164">
        <f>ROUND(E23*F23,2)</f>
        <v>0</v>
      </c>
      <c r="M23" s="164">
        <f>ROUND(E23*H23,2)</f>
        <v>0</v>
      </c>
      <c r="N23" s="164">
        <f>ROUND(E23*I23,2)</f>
        <v>0</v>
      </c>
      <c r="O23" s="164">
        <f>ROUND(E23*J23,2)</f>
        <v>0</v>
      </c>
      <c r="P23" s="166">
        <f>ROUND(SUM(M23+N23+O23),2)</f>
        <v>0</v>
      </c>
    </row>
    <row r="24" spans="1:16" ht="15">
      <c r="A24" s="49">
        <v>7</v>
      </c>
      <c r="B24" s="41" t="s">
        <v>60</v>
      </c>
      <c r="C24" s="127" t="s">
        <v>211</v>
      </c>
      <c r="D24" s="71" t="s">
        <v>102</v>
      </c>
      <c r="E24" s="68">
        <v>1</v>
      </c>
      <c r="F24" s="163"/>
      <c r="G24" s="163"/>
      <c r="H24" s="164">
        <f>ROUND(F24*G24,2)</f>
        <v>0</v>
      </c>
      <c r="I24" s="163"/>
      <c r="J24" s="165"/>
      <c r="K24" s="166">
        <f>ROUND(SUM(H24+I24+J24),2)</f>
        <v>0</v>
      </c>
      <c r="L24" s="164">
        <f>ROUND(E24*F24,2)</f>
        <v>0</v>
      </c>
      <c r="M24" s="164">
        <f>ROUND(E24*H24,2)</f>
        <v>0</v>
      </c>
      <c r="N24" s="164">
        <f>ROUND(E24*I24,2)</f>
        <v>0</v>
      </c>
      <c r="O24" s="164">
        <f>ROUND(E24*J24,2)</f>
        <v>0</v>
      </c>
      <c r="P24" s="166">
        <f>ROUND(SUM(M24+N24+O24),2)</f>
        <v>0</v>
      </c>
    </row>
    <row r="25" spans="1:16" s="31" customFormat="1" ht="15">
      <c r="A25" s="49"/>
      <c r="B25" s="54"/>
      <c r="C25" s="55" t="s">
        <v>80</v>
      </c>
      <c r="D25" s="56"/>
      <c r="E25" s="173"/>
      <c r="F25" s="168"/>
      <c r="G25" s="168"/>
      <c r="H25" s="164">
        <f t="shared" si="0"/>
        <v>0</v>
      </c>
      <c r="I25" s="168"/>
      <c r="J25" s="165"/>
      <c r="K25" s="166">
        <f t="shared" si="1"/>
        <v>0</v>
      </c>
      <c r="L25" s="164">
        <f t="shared" si="2"/>
        <v>0</v>
      </c>
      <c r="M25" s="164">
        <f t="shared" si="3"/>
        <v>0</v>
      </c>
      <c r="N25" s="164">
        <f t="shared" si="4"/>
        <v>0</v>
      </c>
      <c r="O25" s="164">
        <f t="shared" si="5"/>
        <v>0</v>
      </c>
      <c r="P25" s="166">
        <f t="shared" si="6"/>
        <v>0</v>
      </c>
    </row>
    <row r="26" spans="1:16" s="31" customFormat="1" ht="15">
      <c r="A26" s="49"/>
      <c r="B26" s="57" t="s">
        <v>146</v>
      </c>
      <c r="C26" s="58" t="s">
        <v>81</v>
      </c>
      <c r="D26" s="56"/>
      <c r="E26" s="173"/>
      <c r="F26" s="168"/>
      <c r="G26" s="168"/>
      <c r="H26" s="164">
        <f t="shared" si="0"/>
        <v>0</v>
      </c>
      <c r="I26" s="168"/>
      <c r="J26" s="165"/>
      <c r="K26" s="166">
        <f t="shared" si="1"/>
        <v>0</v>
      </c>
      <c r="L26" s="164">
        <f t="shared" si="2"/>
        <v>0</v>
      </c>
      <c r="M26" s="164">
        <f t="shared" si="3"/>
        <v>0</v>
      </c>
      <c r="N26" s="164">
        <f t="shared" si="4"/>
        <v>0</v>
      </c>
      <c r="O26" s="164">
        <f t="shared" si="5"/>
        <v>0</v>
      </c>
      <c r="P26" s="166">
        <f t="shared" si="6"/>
        <v>0</v>
      </c>
    </row>
    <row r="27" spans="1:16" ht="15.75">
      <c r="A27" s="49">
        <v>8</v>
      </c>
      <c r="B27" s="41" t="s">
        <v>60</v>
      </c>
      <c r="C27" s="114" t="s">
        <v>248</v>
      </c>
      <c r="D27" s="59" t="s">
        <v>64</v>
      </c>
      <c r="E27" s="174">
        <v>3137</v>
      </c>
      <c r="F27" s="168"/>
      <c r="G27" s="165"/>
      <c r="H27" s="164">
        <f t="shared" si="0"/>
        <v>0</v>
      </c>
      <c r="I27" s="165"/>
      <c r="J27" s="175"/>
      <c r="K27" s="166">
        <f t="shared" si="1"/>
        <v>0</v>
      </c>
      <c r="L27" s="164">
        <f t="shared" si="2"/>
        <v>0</v>
      </c>
      <c r="M27" s="164">
        <f t="shared" si="3"/>
        <v>0</v>
      </c>
      <c r="N27" s="164">
        <f t="shared" si="4"/>
        <v>0</v>
      </c>
      <c r="O27" s="164">
        <f t="shared" si="5"/>
        <v>0</v>
      </c>
      <c r="P27" s="166">
        <f t="shared" si="6"/>
        <v>0</v>
      </c>
    </row>
    <row r="28" spans="1:16" ht="15">
      <c r="A28" s="49">
        <v>9</v>
      </c>
      <c r="B28" s="41" t="s">
        <v>60</v>
      </c>
      <c r="C28" s="115" t="s">
        <v>82</v>
      </c>
      <c r="D28" s="59" t="s">
        <v>64</v>
      </c>
      <c r="E28" s="174">
        <v>3137</v>
      </c>
      <c r="F28" s="175"/>
      <c r="G28" s="175"/>
      <c r="H28" s="164">
        <f t="shared" si="0"/>
        <v>0</v>
      </c>
      <c r="I28" s="165"/>
      <c r="J28" s="175"/>
      <c r="K28" s="166">
        <f t="shared" si="1"/>
        <v>0</v>
      </c>
      <c r="L28" s="164">
        <f t="shared" si="2"/>
        <v>0</v>
      </c>
      <c r="M28" s="164">
        <f t="shared" si="3"/>
        <v>0</v>
      </c>
      <c r="N28" s="164">
        <f t="shared" si="4"/>
        <v>0</v>
      </c>
      <c r="O28" s="164">
        <f t="shared" si="5"/>
        <v>0</v>
      </c>
      <c r="P28" s="166">
        <f t="shared" si="6"/>
        <v>0</v>
      </c>
    </row>
    <row r="29" spans="1:16" ht="15">
      <c r="A29" s="49">
        <v>10</v>
      </c>
      <c r="B29" s="41" t="s">
        <v>60</v>
      </c>
      <c r="C29" s="115" t="s">
        <v>83</v>
      </c>
      <c r="D29" s="59" t="s">
        <v>72</v>
      </c>
      <c r="E29" s="84">
        <v>1120.07</v>
      </c>
      <c r="F29" s="169"/>
      <c r="G29" s="175"/>
      <c r="H29" s="164">
        <f t="shared" si="0"/>
        <v>0</v>
      </c>
      <c r="I29" s="165"/>
      <c r="J29" s="175"/>
      <c r="K29" s="166">
        <f t="shared" si="1"/>
        <v>0</v>
      </c>
      <c r="L29" s="164">
        <f t="shared" si="2"/>
        <v>0</v>
      </c>
      <c r="M29" s="164">
        <f t="shared" si="3"/>
        <v>0</v>
      </c>
      <c r="N29" s="164">
        <f t="shared" si="4"/>
        <v>0</v>
      </c>
      <c r="O29" s="164">
        <f t="shared" si="5"/>
        <v>0</v>
      </c>
      <c r="P29" s="166">
        <f t="shared" si="6"/>
        <v>0</v>
      </c>
    </row>
    <row r="30" spans="1:16" ht="25.5">
      <c r="A30" s="49">
        <v>11</v>
      </c>
      <c r="B30" s="41" t="s">
        <v>60</v>
      </c>
      <c r="C30" s="114" t="s">
        <v>249</v>
      </c>
      <c r="D30" s="59" t="s">
        <v>72</v>
      </c>
      <c r="E30" s="84">
        <v>200</v>
      </c>
      <c r="F30" s="169"/>
      <c r="G30" s="175"/>
      <c r="H30" s="164">
        <f t="shared" si="0"/>
        <v>0</v>
      </c>
      <c r="I30" s="165"/>
      <c r="J30" s="175"/>
      <c r="K30" s="166">
        <f t="shared" si="1"/>
        <v>0</v>
      </c>
      <c r="L30" s="164">
        <f t="shared" si="2"/>
        <v>0</v>
      </c>
      <c r="M30" s="164">
        <f t="shared" si="3"/>
        <v>0</v>
      </c>
      <c r="N30" s="164">
        <f t="shared" si="4"/>
        <v>0</v>
      </c>
      <c r="O30" s="164">
        <f t="shared" si="5"/>
        <v>0</v>
      </c>
      <c r="P30" s="166">
        <f t="shared" si="6"/>
        <v>0</v>
      </c>
    </row>
    <row r="31" spans="1:16" ht="25.5">
      <c r="A31" s="49">
        <v>12</v>
      </c>
      <c r="B31" s="41" t="s">
        <v>60</v>
      </c>
      <c r="C31" s="114" t="s">
        <v>250</v>
      </c>
      <c r="D31" s="59" t="s">
        <v>72</v>
      </c>
      <c r="E31" s="84">
        <v>18</v>
      </c>
      <c r="F31" s="169"/>
      <c r="G31" s="176"/>
      <c r="H31" s="164">
        <f t="shared" si="0"/>
        <v>0</v>
      </c>
      <c r="I31" s="165"/>
      <c r="J31" s="175"/>
      <c r="K31" s="166">
        <f t="shared" si="1"/>
        <v>0</v>
      </c>
      <c r="L31" s="164">
        <f t="shared" si="2"/>
        <v>0</v>
      </c>
      <c r="M31" s="164">
        <f t="shared" si="3"/>
        <v>0</v>
      </c>
      <c r="N31" s="164">
        <f t="shared" si="4"/>
        <v>0</v>
      </c>
      <c r="O31" s="164">
        <f t="shared" si="5"/>
        <v>0</v>
      </c>
      <c r="P31" s="166">
        <f t="shared" si="6"/>
        <v>0</v>
      </c>
    </row>
    <row r="32" spans="1:16" ht="25.5">
      <c r="A32" s="49">
        <v>13</v>
      </c>
      <c r="B32" s="41" t="s">
        <v>60</v>
      </c>
      <c r="C32" s="116" t="s">
        <v>251</v>
      </c>
      <c r="D32" s="59" t="s">
        <v>64</v>
      </c>
      <c r="E32" s="84">
        <v>197.6</v>
      </c>
      <c r="F32" s="168"/>
      <c r="G32" s="165"/>
      <c r="H32" s="164">
        <f t="shared" si="0"/>
        <v>0</v>
      </c>
      <c r="I32" s="165"/>
      <c r="J32" s="175"/>
      <c r="K32" s="166">
        <f t="shared" si="1"/>
        <v>0</v>
      </c>
      <c r="L32" s="164">
        <f t="shared" si="2"/>
        <v>0</v>
      </c>
      <c r="M32" s="164">
        <f t="shared" si="3"/>
        <v>0</v>
      </c>
      <c r="N32" s="164">
        <f t="shared" si="4"/>
        <v>0</v>
      </c>
      <c r="O32" s="164">
        <f t="shared" si="5"/>
        <v>0</v>
      </c>
      <c r="P32" s="166">
        <f t="shared" si="6"/>
        <v>0</v>
      </c>
    </row>
    <row r="33" spans="1:16" ht="15">
      <c r="A33" s="41"/>
      <c r="B33" s="41"/>
      <c r="C33" s="60" t="s">
        <v>84</v>
      </c>
      <c r="D33" s="59" t="s">
        <v>64</v>
      </c>
      <c r="E33" s="69">
        <f>E32*1.05</f>
        <v>207.48</v>
      </c>
      <c r="F33" s="169"/>
      <c r="G33" s="170"/>
      <c r="H33" s="164">
        <f t="shared" si="0"/>
        <v>0</v>
      </c>
      <c r="I33" s="165"/>
      <c r="J33" s="175"/>
      <c r="K33" s="166">
        <f t="shared" si="1"/>
        <v>0</v>
      </c>
      <c r="L33" s="164">
        <f t="shared" si="2"/>
        <v>0</v>
      </c>
      <c r="M33" s="164">
        <f t="shared" si="3"/>
        <v>0</v>
      </c>
      <c r="N33" s="164">
        <f t="shared" si="4"/>
        <v>0</v>
      </c>
      <c r="O33" s="164">
        <f t="shared" si="5"/>
        <v>0</v>
      </c>
      <c r="P33" s="166">
        <f t="shared" si="6"/>
        <v>0</v>
      </c>
    </row>
    <row r="34" spans="1:16" ht="25.5">
      <c r="A34" s="41">
        <v>14</v>
      </c>
      <c r="B34" s="41" t="s">
        <v>60</v>
      </c>
      <c r="C34" s="114" t="s">
        <v>252</v>
      </c>
      <c r="D34" s="59" t="s">
        <v>64</v>
      </c>
      <c r="E34" s="84">
        <f>E27-E32</f>
        <v>2939.4</v>
      </c>
      <c r="F34" s="175"/>
      <c r="G34" s="175"/>
      <c r="H34" s="164">
        <f t="shared" si="0"/>
        <v>0</v>
      </c>
      <c r="I34" s="165"/>
      <c r="J34" s="175"/>
      <c r="K34" s="166">
        <f t="shared" si="1"/>
        <v>0</v>
      </c>
      <c r="L34" s="164">
        <f t="shared" si="2"/>
        <v>0</v>
      </c>
      <c r="M34" s="164">
        <f t="shared" si="3"/>
        <v>0</v>
      </c>
      <c r="N34" s="164">
        <f t="shared" si="4"/>
        <v>0</v>
      </c>
      <c r="O34" s="164">
        <f t="shared" si="5"/>
        <v>0</v>
      </c>
      <c r="P34" s="166">
        <f t="shared" si="6"/>
        <v>0</v>
      </c>
    </row>
    <row r="35" spans="1:16" ht="15">
      <c r="A35" s="41"/>
      <c r="B35" s="41"/>
      <c r="C35" s="60" t="s">
        <v>84</v>
      </c>
      <c r="D35" s="59" t="s">
        <v>64</v>
      </c>
      <c r="E35" s="69">
        <f>E34*1.05</f>
        <v>3086.3700000000003</v>
      </c>
      <c r="F35" s="169"/>
      <c r="G35" s="170"/>
      <c r="H35" s="164">
        <f t="shared" si="0"/>
        <v>0</v>
      </c>
      <c r="I35" s="165"/>
      <c r="J35" s="175"/>
      <c r="K35" s="166">
        <f t="shared" si="1"/>
        <v>0</v>
      </c>
      <c r="L35" s="164">
        <f t="shared" si="2"/>
        <v>0</v>
      </c>
      <c r="M35" s="164">
        <f t="shared" si="3"/>
        <v>0</v>
      </c>
      <c r="N35" s="164">
        <f t="shared" si="4"/>
        <v>0</v>
      </c>
      <c r="O35" s="164">
        <f t="shared" si="5"/>
        <v>0</v>
      </c>
      <c r="P35" s="166">
        <f t="shared" si="6"/>
        <v>0</v>
      </c>
    </row>
    <row r="36" spans="1:16" ht="25.5">
      <c r="A36" s="41">
        <v>15</v>
      </c>
      <c r="B36" s="41" t="s">
        <v>60</v>
      </c>
      <c r="C36" s="114" t="s">
        <v>253</v>
      </c>
      <c r="D36" s="59" t="s">
        <v>72</v>
      </c>
      <c r="E36" s="84">
        <v>24.34</v>
      </c>
      <c r="F36" s="165"/>
      <c r="G36" s="165"/>
      <c r="H36" s="164">
        <f t="shared" si="0"/>
        <v>0</v>
      </c>
      <c r="I36" s="165"/>
      <c r="J36" s="165"/>
      <c r="K36" s="166">
        <f t="shared" si="1"/>
        <v>0</v>
      </c>
      <c r="L36" s="164">
        <f t="shared" si="2"/>
        <v>0</v>
      </c>
      <c r="M36" s="164">
        <f t="shared" si="3"/>
        <v>0</v>
      </c>
      <c r="N36" s="164">
        <f t="shared" si="4"/>
        <v>0</v>
      </c>
      <c r="O36" s="164">
        <f t="shared" si="5"/>
        <v>0</v>
      </c>
      <c r="P36" s="166">
        <f t="shared" si="6"/>
        <v>0</v>
      </c>
    </row>
    <row r="37" spans="1:16" ht="15">
      <c r="A37" s="61"/>
      <c r="B37" s="61"/>
      <c r="C37" s="62" t="s">
        <v>85</v>
      </c>
      <c r="D37" s="63"/>
      <c r="E37" s="63"/>
      <c r="F37" s="86"/>
      <c r="G37" s="86"/>
      <c r="H37" s="86"/>
      <c r="I37" s="177"/>
      <c r="J37" s="86"/>
      <c r="K37" s="86"/>
      <c r="L37" s="178">
        <f>ROUND(SUM(L22:L36),2)</f>
        <v>0</v>
      </c>
      <c r="M37" s="178">
        <f>ROUND(SUM(M22:M36),2)</f>
        <v>0</v>
      </c>
      <c r="N37" s="178">
        <f>ROUND(SUM(N22:N36),2)</f>
        <v>0</v>
      </c>
      <c r="O37" s="178">
        <f>ROUND(SUM(O22:O36),2)</f>
        <v>0</v>
      </c>
      <c r="P37" s="178">
        <f>ROUND(SUM(P22:P36),2)</f>
        <v>0</v>
      </c>
    </row>
    <row r="38" spans="1:16" ht="15">
      <c r="A38" s="61"/>
      <c r="B38" s="61"/>
      <c r="C38" s="64" t="s">
        <v>388</v>
      </c>
      <c r="D38" s="63"/>
      <c r="E38" s="63"/>
      <c r="F38" s="86"/>
      <c r="G38" s="86"/>
      <c r="H38" s="86"/>
      <c r="I38" s="177"/>
      <c r="J38" s="86"/>
      <c r="K38" s="86"/>
      <c r="L38" s="86"/>
      <c r="M38" s="86"/>
      <c r="N38" s="86"/>
      <c r="O38" s="86"/>
      <c r="P38" s="86">
        <f>ROUND(N37*E38,2)</f>
        <v>0</v>
      </c>
    </row>
    <row r="39" spans="1:16" ht="15">
      <c r="A39" s="61"/>
      <c r="B39" s="61"/>
      <c r="C39" s="65" t="s">
        <v>387</v>
      </c>
      <c r="D39" s="63"/>
      <c r="E39" s="63"/>
      <c r="F39" s="86"/>
      <c r="G39" s="86"/>
      <c r="H39" s="86"/>
      <c r="I39" s="177"/>
      <c r="J39" s="86"/>
      <c r="K39" s="86"/>
      <c r="L39" s="86"/>
      <c r="M39" s="86"/>
      <c r="N39" s="86"/>
      <c r="O39" s="86"/>
      <c r="P39" s="179">
        <f>ROUND(SUM(P37:P38),2)</f>
        <v>0</v>
      </c>
    </row>
    <row r="40" spans="1:2" ht="15.75">
      <c r="A40" s="87"/>
      <c r="B40" s="87"/>
    </row>
    <row r="43" spans="3:12" ht="15" customHeight="1">
      <c r="C43" s="73" t="s">
        <v>34</v>
      </c>
      <c r="K43" s="250" t="s">
        <v>239</v>
      </c>
      <c r="L43" s="250"/>
    </row>
    <row r="44" spans="3:12" ht="15" customHeight="1">
      <c r="C44" s="73"/>
      <c r="K44" s="157"/>
      <c r="L44" s="157"/>
    </row>
    <row r="45" spans="3:12" ht="15">
      <c r="C45" s="74"/>
      <c r="K45" s="157"/>
      <c r="L45" s="157"/>
    </row>
    <row r="46" spans="3:12" ht="15" customHeight="1">
      <c r="C46" s="75" t="s">
        <v>35</v>
      </c>
      <c r="H46" s="28"/>
      <c r="K46" s="250" t="s">
        <v>239</v>
      </c>
      <c r="L46" s="250"/>
    </row>
  </sheetData>
  <sheetProtection/>
  <mergeCells count="16">
    <mergeCell ref="L12:P12"/>
    <mergeCell ref="K43:L43"/>
    <mergeCell ref="K46:L46"/>
    <mergeCell ref="A4:P4"/>
    <mergeCell ref="A12:A13"/>
    <mergeCell ref="B12:B13"/>
    <mergeCell ref="C12:C13"/>
    <mergeCell ref="D12:D13"/>
    <mergeCell ref="E12:E13"/>
    <mergeCell ref="F12:K12"/>
    <mergeCell ref="A9:P9"/>
    <mergeCell ref="A1:P1"/>
    <mergeCell ref="A2:P2"/>
    <mergeCell ref="A5:P5"/>
    <mergeCell ref="A6:P6"/>
    <mergeCell ref="A7:P7"/>
  </mergeCells>
  <conditionalFormatting sqref="D33 D35 D17 D20">
    <cfRule type="cellIs" priority="1" dxfId="8" operator="equal" stopIfTrue="1">
      <formula>0</formula>
    </cfRule>
    <cfRule type="expression" priority="2" dxfId="8" stopIfTrue="1">
      <formula>#DIV/0!</formula>
    </cfRule>
  </conditionalFormatting>
  <printOptions/>
  <pageMargins left="0.1968503937007874" right="0.1968503937007874" top="0.1968503937007874" bottom="0.1968503937007874" header="0.31496062992125984" footer="0.31496062992125984"/>
  <pageSetup orientation="landscape" paperSize="9" scale="85" r:id="rId1"/>
</worksheet>
</file>

<file path=xl/worksheets/sheet6.xml><?xml version="1.0" encoding="utf-8"?>
<worksheet xmlns="http://schemas.openxmlformats.org/spreadsheetml/2006/main" xmlns:r="http://schemas.openxmlformats.org/officeDocument/2006/relationships">
  <dimension ref="A1:P34"/>
  <sheetViews>
    <sheetView zoomScale="130" zoomScaleNormal="130" zoomScalePageLayoutView="0" workbookViewId="0" topLeftCell="A1">
      <selection activeCell="C28" sqref="C28"/>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61" t="s">
        <v>36</v>
      </c>
      <c r="B1" s="261"/>
      <c r="C1" s="261"/>
      <c r="D1" s="261"/>
      <c r="E1" s="261"/>
      <c r="F1" s="261"/>
      <c r="G1" s="261"/>
      <c r="H1" s="261"/>
      <c r="I1" s="261"/>
      <c r="J1" s="261"/>
      <c r="K1" s="261"/>
      <c r="L1" s="261"/>
      <c r="M1" s="261"/>
      <c r="N1" s="261"/>
      <c r="O1" s="261"/>
      <c r="P1" s="261"/>
    </row>
    <row r="2" spans="1:16" ht="15">
      <c r="A2" s="261" t="s">
        <v>255</v>
      </c>
      <c r="B2" s="261"/>
      <c r="C2" s="261"/>
      <c r="D2" s="261"/>
      <c r="E2" s="261"/>
      <c r="F2" s="261"/>
      <c r="G2" s="261"/>
      <c r="H2" s="261"/>
      <c r="I2" s="261"/>
      <c r="J2" s="261"/>
      <c r="K2" s="261"/>
      <c r="L2" s="261"/>
      <c r="M2" s="261"/>
      <c r="N2" s="261"/>
      <c r="O2" s="261"/>
      <c r="P2" s="261"/>
    </row>
    <row r="3" spans="1:16" ht="15">
      <c r="A3" s="27"/>
      <c r="B3" s="27"/>
      <c r="C3" s="28"/>
      <c r="D3" s="28"/>
      <c r="E3" s="28"/>
      <c r="F3" s="28"/>
      <c r="G3" s="28"/>
      <c r="H3" s="28"/>
      <c r="I3" s="29"/>
      <c r="J3" s="28"/>
      <c r="K3" s="28"/>
      <c r="L3" s="28"/>
      <c r="M3" s="28"/>
      <c r="N3" s="28"/>
      <c r="O3" s="28"/>
      <c r="P3" s="28"/>
    </row>
    <row r="4" spans="1:16" ht="15">
      <c r="A4" s="264" t="s">
        <v>321</v>
      </c>
      <c r="B4" s="264"/>
      <c r="C4" s="264"/>
      <c r="D4" s="264"/>
      <c r="E4" s="264"/>
      <c r="F4" s="264"/>
      <c r="G4" s="264"/>
      <c r="H4" s="264"/>
      <c r="I4" s="264"/>
      <c r="J4" s="264"/>
      <c r="K4" s="264"/>
      <c r="L4" s="264"/>
      <c r="M4" s="264"/>
      <c r="N4" s="264"/>
      <c r="O4" s="264"/>
      <c r="P4" s="264"/>
    </row>
    <row r="5" spans="1:16" ht="28.5" customHeight="1">
      <c r="A5" s="262" t="s">
        <v>142</v>
      </c>
      <c r="B5" s="262"/>
      <c r="C5" s="262"/>
      <c r="D5" s="262"/>
      <c r="E5" s="262"/>
      <c r="F5" s="262"/>
      <c r="G5" s="262"/>
      <c r="H5" s="262"/>
      <c r="I5" s="262"/>
      <c r="J5" s="262"/>
      <c r="K5" s="262"/>
      <c r="L5" s="262"/>
      <c r="M5" s="262"/>
      <c r="N5" s="262"/>
      <c r="O5" s="262"/>
      <c r="P5" s="262"/>
    </row>
    <row r="6" spans="1:16" ht="15">
      <c r="A6" s="263" t="s">
        <v>323</v>
      </c>
      <c r="B6" s="263"/>
      <c r="C6" s="263"/>
      <c r="D6" s="263"/>
      <c r="E6" s="263"/>
      <c r="F6" s="263"/>
      <c r="G6" s="263"/>
      <c r="H6" s="263"/>
      <c r="I6" s="263"/>
      <c r="J6" s="263"/>
      <c r="K6" s="263"/>
      <c r="L6" s="263"/>
      <c r="M6" s="263"/>
      <c r="N6" s="263"/>
      <c r="O6" s="263"/>
      <c r="P6" s="263"/>
    </row>
    <row r="7" spans="1:16" ht="15">
      <c r="A7" s="263" t="s">
        <v>128</v>
      </c>
      <c r="B7" s="263"/>
      <c r="C7" s="263"/>
      <c r="D7" s="263"/>
      <c r="E7" s="263"/>
      <c r="F7" s="263"/>
      <c r="G7" s="263"/>
      <c r="H7" s="263"/>
      <c r="I7" s="263"/>
      <c r="J7" s="263"/>
      <c r="K7" s="263"/>
      <c r="L7" s="263"/>
      <c r="M7" s="263"/>
      <c r="N7" s="263"/>
      <c r="O7" s="263"/>
      <c r="P7" s="263"/>
    </row>
    <row r="8" spans="1:2" ht="15.75">
      <c r="A8" s="30"/>
      <c r="B8" s="30"/>
    </row>
    <row r="9" spans="1:16" ht="15">
      <c r="A9" s="251" t="s">
        <v>129</v>
      </c>
      <c r="B9" s="251"/>
      <c r="C9" s="251"/>
      <c r="D9" s="251"/>
      <c r="E9" s="251"/>
      <c r="F9" s="251"/>
      <c r="G9" s="251"/>
      <c r="H9" s="251"/>
      <c r="I9" s="251"/>
      <c r="J9" s="251"/>
      <c r="K9" s="251"/>
      <c r="L9" s="251"/>
      <c r="M9" s="251"/>
      <c r="N9" s="251"/>
      <c r="O9" s="251"/>
      <c r="P9" s="251"/>
    </row>
    <row r="10" spans="1:16" ht="15">
      <c r="A10" s="32"/>
      <c r="B10" s="32"/>
      <c r="C10" s="32"/>
      <c r="D10" s="32"/>
      <c r="E10" s="32"/>
      <c r="F10" s="32"/>
      <c r="G10" s="32"/>
      <c r="H10" s="32"/>
      <c r="I10" s="32"/>
      <c r="J10" s="32"/>
      <c r="K10" s="32"/>
      <c r="L10" s="33" t="s">
        <v>40</v>
      </c>
      <c r="M10" s="34">
        <f>P29</f>
        <v>0</v>
      </c>
      <c r="N10" s="35" t="s">
        <v>41</v>
      </c>
      <c r="O10" s="32"/>
      <c r="P10" s="32"/>
    </row>
    <row r="11" spans="1:16" ht="15">
      <c r="A11" s="36"/>
      <c r="B11" s="36"/>
      <c r="C11" s="36"/>
      <c r="D11" s="36"/>
      <c r="E11" s="36"/>
      <c r="F11" s="36"/>
      <c r="G11" s="36"/>
      <c r="H11" s="36"/>
      <c r="I11" s="37"/>
      <c r="J11" s="36"/>
      <c r="K11" s="36"/>
      <c r="L11" s="36"/>
      <c r="M11" s="36"/>
      <c r="N11" s="36"/>
      <c r="O11" s="36"/>
      <c r="P11" s="33" t="s">
        <v>241</v>
      </c>
    </row>
    <row r="12" spans="1:16" ht="12.75" customHeight="1">
      <c r="A12" s="252" t="s">
        <v>42</v>
      </c>
      <c r="B12" s="253" t="s">
        <v>43</v>
      </c>
      <c r="C12" s="255" t="s">
        <v>44</v>
      </c>
      <c r="D12" s="256" t="s">
        <v>45</v>
      </c>
      <c r="E12" s="257" t="s">
        <v>46</v>
      </c>
      <c r="F12" s="258" t="s">
        <v>47</v>
      </c>
      <c r="G12" s="259"/>
      <c r="H12" s="259"/>
      <c r="I12" s="259"/>
      <c r="J12" s="259"/>
      <c r="K12" s="260"/>
      <c r="L12" s="258" t="s">
        <v>48</v>
      </c>
      <c r="M12" s="259"/>
      <c r="N12" s="259"/>
      <c r="O12" s="259"/>
      <c r="P12" s="260"/>
    </row>
    <row r="13" spans="1:16" ht="105">
      <c r="A13" s="252"/>
      <c r="B13" s="254"/>
      <c r="C13" s="255"/>
      <c r="D13" s="256"/>
      <c r="E13" s="257"/>
      <c r="F13" s="38" t="s">
        <v>49</v>
      </c>
      <c r="G13" s="39" t="s">
        <v>50</v>
      </c>
      <c r="H13" s="38" t="s">
        <v>51</v>
      </c>
      <c r="I13" s="40" t="s">
        <v>52</v>
      </c>
      <c r="J13" s="38" t="s">
        <v>53</v>
      </c>
      <c r="K13" s="38" t="s">
        <v>54</v>
      </c>
      <c r="L13" s="38" t="s">
        <v>55</v>
      </c>
      <c r="M13" s="38" t="s">
        <v>51</v>
      </c>
      <c r="N13" s="38" t="s">
        <v>52</v>
      </c>
      <c r="O13" s="38" t="s">
        <v>53</v>
      </c>
      <c r="P13" s="38" t="s">
        <v>56</v>
      </c>
    </row>
    <row r="14" spans="1:16" ht="15">
      <c r="A14" s="41"/>
      <c r="B14" s="76" t="s">
        <v>87</v>
      </c>
      <c r="C14" s="52" t="s">
        <v>27</v>
      </c>
      <c r="D14" s="77"/>
      <c r="E14" s="78"/>
      <c r="F14" s="46"/>
      <c r="G14" s="46"/>
      <c r="H14" s="79"/>
      <c r="I14" s="46"/>
      <c r="J14" s="46"/>
      <c r="K14" s="80"/>
      <c r="L14" s="79"/>
      <c r="M14" s="79"/>
      <c r="N14" s="79"/>
      <c r="O14" s="79"/>
      <c r="P14" s="80"/>
    </row>
    <row r="15" spans="1:16" ht="15">
      <c r="A15" s="41"/>
      <c r="B15" s="41"/>
      <c r="C15" s="52" t="s">
        <v>88</v>
      </c>
      <c r="D15" s="77"/>
      <c r="E15" s="78"/>
      <c r="F15" s="81"/>
      <c r="G15" s="82"/>
      <c r="H15" s="79"/>
      <c r="I15" s="83"/>
      <c r="J15" s="46"/>
      <c r="K15" s="80"/>
      <c r="L15" s="79"/>
      <c r="M15" s="79"/>
      <c r="N15" s="79"/>
      <c r="O15" s="79"/>
      <c r="P15" s="80"/>
    </row>
    <row r="16" spans="1:16" ht="25.5">
      <c r="A16" s="41">
        <v>1</v>
      </c>
      <c r="B16" s="41" t="s">
        <v>60</v>
      </c>
      <c r="C16" s="114" t="s">
        <v>89</v>
      </c>
      <c r="D16" s="59" t="s">
        <v>127</v>
      </c>
      <c r="E16" s="84">
        <v>10</v>
      </c>
      <c r="F16" s="69"/>
      <c r="G16" s="69"/>
      <c r="H16" s="67">
        <f>ROUND(F16*G16,2)</f>
        <v>0</v>
      </c>
      <c r="I16" s="109"/>
      <c r="J16" s="69"/>
      <c r="K16" s="70">
        <f>ROUND(SUM(H16+I16+J16),2)</f>
        <v>0</v>
      </c>
      <c r="L16" s="67">
        <f>ROUND(E16*F16,2)</f>
        <v>0</v>
      </c>
      <c r="M16" s="67">
        <f>ROUND(E16*H16,2)</f>
        <v>0</v>
      </c>
      <c r="N16" s="67">
        <f>ROUND(E16*I16,2)</f>
        <v>0</v>
      </c>
      <c r="O16" s="67">
        <f>ROUND(E16*J16,2)</f>
        <v>0</v>
      </c>
      <c r="P16" s="70">
        <f>ROUND(SUM(M16+N16+O16),2)</f>
        <v>0</v>
      </c>
    </row>
    <row r="17" spans="1:16" ht="25.5">
      <c r="A17" s="41">
        <v>2</v>
      </c>
      <c r="B17" s="41" t="s">
        <v>60</v>
      </c>
      <c r="C17" s="114" t="s">
        <v>227</v>
      </c>
      <c r="D17" s="59" t="s">
        <v>127</v>
      </c>
      <c r="E17" s="84">
        <v>7</v>
      </c>
      <c r="F17" s="69"/>
      <c r="G17" s="107"/>
      <c r="H17" s="67">
        <f>ROUND(F17*G17,2)</f>
        <v>0</v>
      </c>
      <c r="I17" s="109"/>
      <c r="J17" s="69"/>
      <c r="K17" s="70">
        <f>ROUND(SUM(H17+I17+J17),2)</f>
        <v>0</v>
      </c>
      <c r="L17" s="67">
        <f>ROUND(E17*F17,2)</f>
        <v>0</v>
      </c>
      <c r="M17" s="67">
        <f>ROUND(E17*H17,2)</f>
        <v>0</v>
      </c>
      <c r="N17" s="67">
        <f>ROUND(E17*I17,2)</f>
        <v>0</v>
      </c>
      <c r="O17" s="67">
        <f>ROUND(E17*J17,2)</f>
        <v>0</v>
      </c>
      <c r="P17" s="70">
        <f>ROUND(SUM(M17+N17+O17),2)</f>
        <v>0</v>
      </c>
    </row>
    <row r="18" spans="1:16" ht="15">
      <c r="A18" s="41">
        <v>3</v>
      </c>
      <c r="B18" s="41" t="s">
        <v>60</v>
      </c>
      <c r="C18" s="114" t="s">
        <v>91</v>
      </c>
      <c r="D18" s="59" t="s">
        <v>72</v>
      </c>
      <c r="E18" s="84">
        <v>40</v>
      </c>
      <c r="F18" s="69"/>
      <c r="G18" s="107"/>
      <c r="H18" s="67">
        <f>ROUND(F18*G18,2)</f>
        <v>0</v>
      </c>
      <c r="I18" s="109"/>
      <c r="J18" s="69"/>
      <c r="K18" s="70">
        <f>ROUND(SUM(H18+I18+J18),2)</f>
        <v>0</v>
      </c>
      <c r="L18" s="67">
        <f>ROUND(E18*F18,2)</f>
        <v>0</v>
      </c>
      <c r="M18" s="67">
        <f>ROUND(E18*H18,2)</f>
        <v>0</v>
      </c>
      <c r="N18" s="67">
        <f>ROUND(E18*I18,2)</f>
        <v>0</v>
      </c>
      <c r="O18" s="67">
        <f>ROUND(E18*J18,2)</f>
        <v>0</v>
      </c>
      <c r="P18" s="70">
        <f>ROUND(SUM(M18+N18+O18),2)</f>
        <v>0</v>
      </c>
    </row>
    <row r="19" spans="1:16" ht="25.5">
      <c r="A19" s="41"/>
      <c r="B19" s="41"/>
      <c r="C19" s="60" t="s">
        <v>226</v>
      </c>
      <c r="D19" s="59" t="s">
        <v>72</v>
      </c>
      <c r="E19" s="84">
        <v>22</v>
      </c>
      <c r="F19" s="69"/>
      <c r="G19" s="69"/>
      <c r="H19" s="67"/>
      <c r="I19" s="109"/>
      <c r="J19" s="69"/>
      <c r="K19" s="70">
        <f>ROUND(SUM(H19+I19+J19),2)</f>
        <v>0</v>
      </c>
      <c r="L19" s="67">
        <f>ROUND(E19*F19,2)</f>
        <v>0</v>
      </c>
      <c r="M19" s="67">
        <f>ROUND(E19*H19,2)</f>
        <v>0</v>
      </c>
      <c r="N19" s="67">
        <f>ROUND(E19*I19,2)</f>
        <v>0</v>
      </c>
      <c r="O19" s="67">
        <f>ROUND(E19*J19,2)</f>
        <v>0</v>
      </c>
      <c r="P19" s="70">
        <f>ROUND(SUM(M19+N19+O19),2)</f>
        <v>0</v>
      </c>
    </row>
    <row r="20" spans="1:16" ht="25.5">
      <c r="A20" s="41"/>
      <c r="B20" s="41"/>
      <c r="C20" s="60" t="s">
        <v>225</v>
      </c>
      <c r="D20" s="59" t="s">
        <v>72</v>
      </c>
      <c r="E20" s="84">
        <v>18</v>
      </c>
      <c r="F20" s="88"/>
      <c r="G20" s="88"/>
      <c r="H20" s="67"/>
      <c r="I20" s="109"/>
      <c r="J20" s="88"/>
      <c r="K20" s="70">
        <f>ROUND(SUM(H20+I20+J20),2)</f>
        <v>0</v>
      </c>
      <c r="L20" s="67">
        <f>ROUND(E20*F20,2)</f>
        <v>0</v>
      </c>
      <c r="M20" s="67">
        <f>ROUND(E20*H20,2)</f>
        <v>0</v>
      </c>
      <c r="N20" s="67">
        <f>ROUND(E20*I20,2)</f>
        <v>0</v>
      </c>
      <c r="O20" s="67">
        <f>ROUND(E20*J20,2)</f>
        <v>0</v>
      </c>
      <c r="P20" s="70">
        <f>ROUND(SUM(M20+N20+O20),2)</f>
        <v>0</v>
      </c>
    </row>
    <row r="21" spans="1:16" ht="15">
      <c r="A21" s="41"/>
      <c r="B21" s="76" t="s">
        <v>223</v>
      </c>
      <c r="C21" s="52" t="s">
        <v>224</v>
      </c>
      <c r="D21" s="77"/>
      <c r="E21" s="78"/>
      <c r="F21" s="46"/>
      <c r="G21" s="46"/>
      <c r="H21" s="79"/>
      <c r="I21" s="46"/>
      <c r="J21" s="46"/>
      <c r="K21" s="80"/>
      <c r="L21" s="79"/>
      <c r="M21" s="79"/>
      <c r="N21" s="79"/>
      <c r="O21" s="79"/>
      <c r="P21" s="80"/>
    </row>
    <row r="22" spans="1:16" ht="15">
      <c r="A22" s="41"/>
      <c r="B22" s="41"/>
      <c r="C22" s="52" t="s">
        <v>88</v>
      </c>
      <c r="D22" s="77"/>
      <c r="E22" s="78"/>
      <c r="F22" s="81"/>
      <c r="G22" s="82"/>
      <c r="H22" s="79"/>
      <c r="I22" s="83"/>
      <c r="J22" s="46"/>
      <c r="K22" s="80"/>
      <c r="L22" s="79"/>
      <c r="M22" s="79"/>
      <c r="N22" s="79"/>
      <c r="O22" s="79"/>
      <c r="P22" s="80"/>
    </row>
    <row r="23" spans="1:16" ht="25.5">
      <c r="A23" s="41">
        <v>1</v>
      </c>
      <c r="B23" s="41" t="s">
        <v>60</v>
      </c>
      <c r="C23" s="114" t="s">
        <v>89</v>
      </c>
      <c r="D23" s="59" t="s">
        <v>127</v>
      </c>
      <c r="E23" s="84">
        <v>57</v>
      </c>
      <c r="F23" s="69"/>
      <c r="G23" s="69"/>
      <c r="H23" s="67">
        <f>ROUND(F23*G23,2)</f>
        <v>0</v>
      </c>
      <c r="I23" s="109"/>
      <c r="J23" s="69"/>
      <c r="K23" s="70">
        <f>ROUND(SUM(H23+I23+J23),2)</f>
        <v>0</v>
      </c>
      <c r="L23" s="67">
        <f>ROUND(E23*F23,2)</f>
        <v>0</v>
      </c>
      <c r="M23" s="67">
        <f>ROUND(E23*H23,2)</f>
        <v>0</v>
      </c>
      <c r="N23" s="67">
        <f>ROUND(E23*I23,2)</f>
        <v>0</v>
      </c>
      <c r="O23" s="67">
        <f>ROUND(E23*J23,2)</f>
        <v>0</v>
      </c>
      <c r="P23" s="70">
        <f>ROUND(SUM(M23+N23+O23),2)</f>
        <v>0</v>
      </c>
    </row>
    <row r="24" spans="1:16" ht="25.5">
      <c r="A24" s="41">
        <v>2</v>
      </c>
      <c r="B24" s="41" t="s">
        <v>60</v>
      </c>
      <c r="C24" s="114" t="s">
        <v>227</v>
      </c>
      <c r="D24" s="59" t="s">
        <v>127</v>
      </c>
      <c r="E24" s="84">
        <v>56</v>
      </c>
      <c r="F24" s="69"/>
      <c r="G24" s="107"/>
      <c r="H24" s="67">
        <f>ROUND(F24*G24,2)</f>
        <v>0</v>
      </c>
      <c r="I24" s="109"/>
      <c r="J24" s="69"/>
      <c r="K24" s="70">
        <f>ROUND(SUM(H24+I24+J24),2)</f>
        <v>0</v>
      </c>
      <c r="L24" s="67">
        <f>ROUND(E24*F24,2)</f>
        <v>0</v>
      </c>
      <c r="M24" s="67">
        <f>ROUND(E24*H24,2)</f>
        <v>0</v>
      </c>
      <c r="N24" s="67">
        <f>ROUND(E24*I24,2)</f>
        <v>0</v>
      </c>
      <c r="O24" s="67">
        <f>ROUND(E24*J24,2)</f>
        <v>0</v>
      </c>
      <c r="P24" s="70">
        <f>ROUND(SUM(M24+N24+O24),2)</f>
        <v>0</v>
      </c>
    </row>
    <row r="25" spans="1:16" ht="15">
      <c r="A25" s="41">
        <v>3</v>
      </c>
      <c r="B25" s="41" t="s">
        <v>60</v>
      </c>
      <c r="C25" s="114" t="s">
        <v>91</v>
      </c>
      <c r="D25" s="59" t="s">
        <v>72</v>
      </c>
      <c r="E25" s="84">
        <v>42</v>
      </c>
      <c r="F25" s="69"/>
      <c r="G25" s="107"/>
      <c r="H25" s="67">
        <f>ROUND(F25*G25,2)</f>
        <v>0</v>
      </c>
      <c r="I25" s="109"/>
      <c r="J25" s="69"/>
      <c r="K25" s="70">
        <f>ROUND(SUM(H25+I25+J25),2)</f>
        <v>0</v>
      </c>
      <c r="L25" s="67">
        <f>ROUND(E25*F25,2)</f>
        <v>0</v>
      </c>
      <c r="M25" s="67">
        <f>ROUND(E25*H25,2)</f>
        <v>0</v>
      </c>
      <c r="N25" s="67">
        <f>ROUND(E25*I25,2)</f>
        <v>0</v>
      </c>
      <c r="O25" s="67">
        <f>ROUND(E25*J25,2)</f>
        <v>0</v>
      </c>
      <c r="P25" s="70">
        <f>ROUND(SUM(M25+N25+O25),2)</f>
        <v>0</v>
      </c>
    </row>
    <row r="26" spans="1:16" ht="25.5">
      <c r="A26" s="41"/>
      <c r="B26" s="41"/>
      <c r="C26" s="60" t="s">
        <v>226</v>
      </c>
      <c r="D26" s="59" t="s">
        <v>72</v>
      </c>
      <c r="E26" s="84">
        <v>42</v>
      </c>
      <c r="F26" s="69"/>
      <c r="G26" s="69"/>
      <c r="H26" s="67"/>
      <c r="I26" s="109"/>
      <c r="J26" s="69"/>
      <c r="K26" s="70">
        <f>ROUND(SUM(H26+I26+J26),2)</f>
        <v>0</v>
      </c>
      <c r="L26" s="67">
        <f>ROUND(E26*F26,2)</f>
        <v>0</v>
      </c>
      <c r="M26" s="67">
        <f>ROUND(E26*H26,2)</f>
        <v>0</v>
      </c>
      <c r="N26" s="67">
        <f>ROUND(E26*I26,2)</f>
        <v>0</v>
      </c>
      <c r="O26" s="67">
        <f>ROUND(E26*J26,2)</f>
        <v>0</v>
      </c>
      <c r="P26" s="70">
        <f>ROUND(SUM(M26+N26+O26),2)</f>
        <v>0</v>
      </c>
    </row>
    <row r="27" spans="1:16" ht="15">
      <c r="A27" s="61"/>
      <c r="B27" s="61"/>
      <c r="C27" s="62" t="s">
        <v>85</v>
      </c>
      <c r="D27" s="63"/>
      <c r="E27" s="63"/>
      <c r="F27" s="63"/>
      <c r="G27" s="63"/>
      <c r="H27" s="63"/>
      <c r="I27" s="85"/>
      <c r="J27" s="63"/>
      <c r="K27" s="63"/>
      <c r="L27" s="195">
        <f>ROUND(SUM(L14:L26),2)</f>
        <v>0</v>
      </c>
      <c r="M27" s="195">
        <f>ROUND(SUM(M14:M26),2)</f>
        <v>0</v>
      </c>
      <c r="N27" s="195">
        <f>ROUND(SUM(N14:N26),2)</f>
        <v>0</v>
      </c>
      <c r="O27" s="195">
        <f>ROUND(SUM(O14:O26),2)</f>
        <v>0</v>
      </c>
      <c r="P27" s="195">
        <f>ROUND(SUM(P14:P26),2)</f>
        <v>0</v>
      </c>
    </row>
    <row r="28" spans="1:16" ht="15">
      <c r="A28" s="61"/>
      <c r="B28" s="61"/>
      <c r="C28" s="64" t="s">
        <v>388</v>
      </c>
      <c r="D28" s="63"/>
      <c r="E28" s="63"/>
      <c r="F28" s="63"/>
      <c r="G28" s="63"/>
      <c r="H28" s="63"/>
      <c r="I28" s="85"/>
      <c r="J28" s="63"/>
      <c r="K28" s="63"/>
      <c r="L28" s="196"/>
      <c r="M28" s="196"/>
      <c r="N28" s="196"/>
      <c r="O28" s="196"/>
      <c r="P28" s="196">
        <f>ROUND(N27*E28,2)</f>
        <v>0</v>
      </c>
    </row>
    <row r="29" spans="1:16" ht="15">
      <c r="A29" s="61"/>
      <c r="B29" s="61"/>
      <c r="C29" s="65" t="s">
        <v>385</v>
      </c>
      <c r="D29" s="63"/>
      <c r="E29" s="63"/>
      <c r="F29" s="63"/>
      <c r="G29" s="63"/>
      <c r="H29" s="63"/>
      <c r="I29" s="85"/>
      <c r="J29" s="63"/>
      <c r="K29" s="63"/>
      <c r="L29" s="196"/>
      <c r="M29" s="196"/>
      <c r="N29" s="196"/>
      <c r="O29" s="196"/>
      <c r="P29" s="197">
        <f>ROUND(SUM(P27:P28),2)</f>
        <v>0</v>
      </c>
    </row>
    <row r="30" spans="1:2" ht="15.75">
      <c r="A30" s="87"/>
      <c r="B30" s="87"/>
    </row>
    <row r="31" spans="3:12" ht="15">
      <c r="C31" s="73" t="s">
        <v>34</v>
      </c>
      <c r="K31" s="250" t="s">
        <v>239</v>
      </c>
      <c r="L31" s="250"/>
    </row>
    <row r="32" ht="15">
      <c r="C32" s="73"/>
    </row>
    <row r="33" spans="3:12" ht="15">
      <c r="C33" s="74"/>
      <c r="K33" s="250"/>
      <c r="L33" s="250"/>
    </row>
    <row r="34" spans="3:12" ht="15">
      <c r="C34" s="75" t="s">
        <v>35</v>
      </c>
      <c r="H34" s="28"/>
      <c r="K34" s="250" t="s">
        <v>239</v>
      </c>
      <c r="L34" s="250"/>
    </row>
  </sheetData>
  <sheetProtection/>
  <mergeCells count="17">
    <mergeCell ref="A1:P1"/>
    <mergeCell ref="A2:P2"/>
    <mergeCell ref="A5:P5"/>
    <mergeCell ref="A6:P6"/>
    <mergeCell ref="A7:P7"/>
    <mergeCell ref="A4:P4"/>
    <mergeCell ref="K31:L31"/>
    <mergeCell ref="K33:L33"/>
    <mergeCell ref="K34:L34"/>
    <mergeCell ref="A9:P9"/>
    <mergeCell ref="A12:A13"/>
    <mergeCell ref="B12:B13"/>
    <mergeCell ref="C12:C13"/>
    <mergeCell ref="D12:D13"/>
    <mergeCell ref="E12:E13"/>
    <mergeCell ref="F12:K12"/>
    <mergeCell ref="L12:P12"/>
  </mergeCells>
  <printOptions/>
  <pageMargins left="0.1968503937007874" right="0.1968503937007874" top="0.1968503937007874" bottom="0.1968503937007874" header="0.31496062992125984" footer="0.31496062992125984"/>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P55"/>
  <sheetViews>
    <sheetView zoomScale="120" zoomScaleNormal="120" zoomScalePageLayoutView="0" workbookViewId="0" topLeftCell="A1">
      <selection activeCell="F55" sqref="F55"/>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61" t="s">
        <v>36</v>
      </c>
      <c r="B1" s="261"/>
      <c r="C1" s="261"/>
      <c r="D1" s="261"/>
      <c r="E1" s="261"/>
      <c r="F1" s="261"/>
      <c r="G1" s="261"/>
      <c r="H1" s="261"/>
      <c r="I1" s="261"/>
      <c r="J1" s="261"/>
      <c r="K1" s="261"/>
      <c r="L1" s="261"/>
      <c r="M1" s="261"/>
      <c r="N1" s="261"/>
      <c r="O1" s="261"/>
      <c r="P1" s="261"/>
    </row>
    <row r="2" spans="1:16" ht="15">
      <c r="A2" s="261" t="s">
        <v>285</v>
      </c>
      <c r="B2" s="261"/>
      <c r="C2" s="261"/>
      <c r="D2" s="261"/>
      <c r="E2" s="261"/>
      <c r="F2" s="261"/>
      <c r="G2" s="261"/>
      <c r="H2" s="261"/>
      <c r="I2" s="261"/>
      <c r="J2" s="261"/>
      <c r="K2" s="261"/>
      <c r="L2" s="261"/>
      <c r="M2" s="261"/>
      <c r="N2" s="261"/>
      <c r="O2" s="261"/>
      <c r="P2" s="261"/>
    </row>
    <row r="3" spans="1:16" ht="15">
      <c r="A3" s="27"/>
      <c r="B3" s="27"/>
      <c r="C3" s="28"/>
      <c r="D3" s="28"/>
      <c r="E3" s="28"/>
      <c r="F3" s="28"/>
      <c r="G3" s="28"/>
      <c r="H3" s="28"/>
      <c r="I3" s="29"/>
      <c r="J3" s="28"/>
      <c r="K3" s="28"/>
      <c r="L3" s="28"/>
      <c r="M3" s="28"/>
      <c r="N3" s="28"/>
      <c r="O3" s="28"/>
      <c r="P3" s="28"/>
    </row>
    <row r="4" spans="1:16" ht="15">
      <c r="A4" s="264" t="s">
        <v>321</v>
      </c>
      <c r="B4" s="264"/>
      <c r="C4" s="264"/>
      <c r="D4" s="264"/>
      <c r="E4" s="264"/>
      <c r="F4" s="264"/>
      <c r="G4" s="264"/>
      <c r="H4" s="264"/>
      <c r="I4" s="264"/>
      <c r="J4" s="264"/>
      <c r="K4" s="264"/>
      <c r="L4" s="264"/>
      <c r="M4" s="264"/>
      <c r="N4" s="264"/>
      <c r="O4" s="264"/>
      <c r="P4" s="264"/>
    </row>
    <row r="5" spans="1:16" ht="15">
      <c r="A5" s="263" t="s">
        <v>319</v>
      </c>
      <c r="B5" s="263"/>
      <c r="C5" s="263"/>
      <c r="D5" s="263"/>
      <c r="E5" s="263"/>
      <c r="F5" s="263"/>
      <c r="G5" s="263"/>
      <c r="H5" s="263"/>
      <c r="I5" s="263"/>
      <c r="J5" s="263"/>
      <c r="K5" s="263"/>
      <c r="L5" s="263"/>
      <c r="M5" s="263"/>
      <c r="N5" s="263"/>
      <c r="O5" s="263"/>
      <c r="P5" s="263"/>
    </row>
    <row r="6" spans="1:16" ht="15">
      <c r="A6" s="263" t="s">
        <v>323</v>
      </c>
      <c r="B6" s="263"/>
      <c r="C6" s="263"/>
      <c r="D6" s="263"/>
      <c r="E6" s="263"/>
      <c r="F6" s="263"/>
      <c r="G6" s="263"/>
      <c r="H6" s="263"/>
      <c r="I6" s="263"/>
      <c r="J6" s="263"/>
      <c r="K6" s="263"/>
      <c r="L6" s="263"/>
      <c r="M6" s="263"/>
      <c r="N6" s="263"/>
      <c r="O6" s="263"/>
      <c r="P6" s="263"/>
    </row>
    <row r="7" spans="1:16" ht="15">
      <c r="A7" s="263" t="s">
        <v>39</v>
      </c>
      <c r="B7" s="263"/>
      <c r="C7" s="263"/>
      <c r="D7" s="263"/>
      <c r="E7" s="263"/>
      <c r="F7" s="263"/>
      <c r="G7" s="263"/>
      <c r="H7" s="263"/>
      <c r="I7" s="263"/>
      <c r="J7" s="263"/>
      <c r="K7" s="263"/>
      <c r="L7" s="263"/>
      <c r="M7" s="263"/>
      <c r="N7" s="263"/>
      <c r="O7" s="263"/>
      <c r="P7" s="263"/>
    </row>
    <row r="8" spans="1:2" ht="15.75">
      <c r="A8" s="30"/>
      <c r="B8" s="30"/>
    </row>
    <row r="9" spans="1:16" ht="15">
      <c r="A9" s="251" t="s">
        <v>129</v>
      </c>
      <c r="B9" s="251"/>
      <c r="C9" s="251"/>
      <c r="D9" s="251"/>
      <c r="E9" s="251"/>
      <c r="F9" s="251"/>
      <c r="G9" s="251"/>
      <c r="H9" s="251"/>
      <c r="I9" s="251"/>
      <c r="J9" s="251"/>
      <c r="K9" s="251"/>
      <c r="L9" s="251"/>
      <c r="M9" s="251"/>
      <c r="N9" s="251"/>
      <c r="O9" s="251"/>
      <c r="P9" s="251"/>
    </row>
    <row r="10" spans="1:16" ht="15">
      <c r="A10" s="158"/>
      <c r="B10" s="158"/>
      <c r="C10" s="158"/>
      <c r="D10" s="158"/>
      <c r="E10" s="158"/>
      <c r="F10" s="158"/>
      <c r="G10" s="158"/>
      <c r="H10" s="158"/>
      <c r="I10" s="158"/>
      <c r="J10" s="158"/>
      <c r="K10" s="158"/>
      <c r="L10" s="33" t="s">
        <v>40</v>
      </c>
      <c r="M10" s="34">
        <f>P48</f>
        <v>0</v>
      </c>
      <c r="N10" s="35" t="s">
        <v>41</v>
      </c>
      <c r="O10" s="158"/>
      <c r="P10" s="158"/>
    </row>
    <row r="11" spans="1:16" ht="15">
      <c r="A11" s="36"/>
      <c r="B11" s="36"/>
      <c r="C11" s="36"/>
      <c r="D11" s="36"/>
      <c r="E11" s="36"/>
      <c r="F11" s="36"/>
      <c r="G11" s="36"/>
      <c r="H11" s="36"/>
      <c r="I11" s="37"/>
      <c r="J11" s="36"/>
      <c r="K11" s="36"/>
      <c r="L11" s="36"/>
      <c r="M11" s="36"/>
      <c r="N11" s="36"/>
      <c r="O11" s="36"/>
      <c r="P11" s="33" t="s">
        <v>241</v>
      </c>
    </row>
    <row r="12" spans="1:16" ht="12.75" customHeight="1">
      <c r="A12" s="252" t="s">
        <v>42</v>
      </c>
      <c r="B12" s="253" t="s">
        <v>43</v>
      </c>
      <c r="C12" s="255" t="s">
        <v>44</v>
      </c>
      <c r="D12" s="256" t="s">
        <v>45</v>
      </c>
      <c r="E12" s="257" t="s">
        <v>46</v>
      </c>
      <c r="F12" s="258" t="s">
        <v>47</v>
      </c>
      <c r="G12" s="259"/>
      <c r="H12" s="259"/>
      <c r="I12" s="259"/>
      <c r="J12" s="259"/>
      <c r="K12" s="260"/>
      <c r="L12" s="258" t="s">
        <v>48</v>
      </c>
      <c r="M12" s="259"/>
      <c r="N12" s="259"/>
      <c r="O12" s="259"/>
      <c r="P12" s="260"/>
    </row>
    <row r="13" spans="1:16" ht="105">
      <c r="A13" s="252"/>
      <c r="B13" s="254"/>
      <c r="C13" s="255"/>
      <c r="D13" s="256"/>
      <c r="E13" s="257"/>
      <c r="F13" s="160" t="s">
        <v>49</v>
      </c>
      <c r="G13" s="39" t="s">
        <v>50</v>
      </c>
      <c r="H13" s="160" t="s">
        <v>51</v>
      </c>
      <c r="I13" s="40" t="s">
        <v>52</v>
      </c>
      <c r="J13" s="160" t="s">
        <v>53</v>
      </c>
      <c r="K13" s="160" t="s">
        <v>54</v>
      </c>
      <c r="L13" s="160" t="s">
        <v>55</v>
      </c>
      <c r="M13" s="160" t="s">
        <v>51</v>
      </c>
      <c r="N13" s="160" t="s">
        <v>52</v>
      </c>
      <c r="O13" s="160" t="s">
        <v>53</v>
      </c>
      <c r="P13" s="160" t="s">
        <v>56</v>
      </c>
    </row>
    <row r="14" spans="1:16" ht="15">
      <c r="A14" s="41"/>
      <c r="B14" s="180" t="s">
        <v>87</v>
      </c>
      <c r="C14" s="181" t="s">
        <v>27</v>
      </c>
      <c r="D14" s="77"/>
      <c r="E14" s="78"/>
      <c r="F14" s="46"/>
      <c r="G14" s="46"/>
      <c r="H14" s="79"/>
      <c r="I14" s="46"/>
      <c r="J14" s="46"/>
      <c r="K14" s="80"/>
      <c r="L14" s="79"/>
      <c r="M14" s="79"/>
      <c r="N14" s="79"/>
      <c r="O14" s="79"/>
      <c r="P14" s="80"/>
    </row>
    <row r="15" spans="1:16" ht="15">
      <c r="A15" s="41"/>
      <c r="B15" s="182" t="s">
        <v>223</v>
      </c>
      <c r="C15" s="183" t="s">
        <v>256</v>
      </c>
      <c r="D15" s="77"/>
      <c r="E15" s="78"/>
      <c r="F15" s="46"/>
      <c r="G15" s="46"/>
      <c r="H15" s="79"/>
      <c r="I15" s="46"/>
      <c r="J15" s="46"/>
      <c r="K15" s="80"/>
      <c r="L15" s="79"/>
      <c r="M15" s="79"/>
      <c r="N15" s="79"/>
      <c r="O15" s="79"/>
      <c r="P15" s="80"/>
    </row>
    <row r="16" spans="1:16" ht="15">
      <c r="A16" s="41"/>
      <c r="B16" s="41"/>
      <c r="C16" s="52" t="s">
        <v>88</v>
      </c>
      <c r="D16" s="77"/>
      <c r="E16" s="78"/>
      <c r="F16" s="81"/>
      <c r="G16" s="82"/>
      <c r="H16" s="79"/>
      <c r="I16" s="83"/>
      <c r="J16" s="46"/>
      <c r="K16" s="80"/>
      <c r="L16" s="79"/>
      <c r="M16" s="79"/>
      <c r="N16" s="79"/>
      <c r="O16" s="79"/>
      <c r="P16" s="80"/>
    </row>
    <row r="17" spans="1:16" ht="25.5">
      <c r="A17" s="41">
        <v>1</v>
      </c>
      <c r="B17" s="41" t="s">
        <v>60</v>
      </c>
      <c r="C17" s="114" t="s">
        <v>89</v>
      </c>
      <c r="D17" s="59" t="s">
        <v>90</v>
      </c>
      <c r="E17" s="84">
        <v>40</v>
      </c>
      <c r="F17" s="165"/>
      <c r="G17" s="165"/>
      <c r="H17" s="164">
        <f>ROUND(F17*G17,2)</f>
        <v>0</v>
      </c>
      <c r="I17" s="165"/>
      <c r="J17" s="165"/>
      <c r="K17" s="166">
        <f>ROUND(SUM(H17+I17+J17),2)</f>
        <v>0</v>
      </c>
      <c r="L17" s="164">
        <f>ROUND(E17*F17,2)</f>
        <v>0</v>
      </c>
      <c r="M17" s="164">
        <f>ROUND(E17*H17,2)</f>
        <v>0</v>
      </c>
      <c r="N17" s="164">
        <f>ROUND(E17*I17,2)</f>
        <v>0</v>
      </c>
      <c r="O17" s="164">
        <f>ROUND(E17*J17,2)</f>
        <v>0</v>
      </c>
      <c r="P17" s="166">
        <f>ROUND(SUM(M17+N17+O17),2)</f>
        <v>0</v>
      </c>
    </row>
    <row r="18" spans="1:16" ht="25.5">
      <c r="A18" s="41">
        <v>2</v>
      </c>
      <c r="B18" s="41" t="s">
        <v>60</v>
      </c>
      <c r="C18" s="114" t="s">
        <v>257</v>
      </c>
      <c r="D18" s="59" t="s">
        <v>72</v>
      </c>
      <c r="E18" s="84">
        <v>62</v>
      </c>
      <c r="F18" s="165"/>
      <c r="G18" s="170"/>
      <c r="H18" s="164">
        <f>ROUND(F18*G18,2)</f>
        <v>0</v>
      </c>
      <c r="I18" s="165"/>
      <c r="J18" s="165"/>
      <c r="K18" s="166">
        <f>ROUND(SUM(H18+I18+J18),2)</f>
        <v>0</v>
      </c>
      <c r="L18" s="164">
        <f>ROUND(E18*F18,2)</f>
        <v>0</v>
      </c>
      <c r="M18" s="164">
        <f>ROUND(E18*H18,2)</f>
        <v>0</v>
      </c>
      <c r="N18" s="164">
        <f>ROUND(E18*I18,2)</f>
        <v>0</v>
      </c>
      <c r="O18" s="164">
        <f>ROUND(E18*J18,2)</f>
        <v>0</v>
      </c>
      <c r="P18" s="166">
        <f>ROUND(SUM(M18+N18+O18),2)</f>
        <v>0</v>
      </c>
    </row>
    <row r="19" spans="1:16" ht="25.5">
      <c r="A19" s="41"/>
      <c r="B19" s="41"/>
      <c r="C19" s="60" t="s">
        <v>258</v>
      </c>
      <c r="D19" s="59" t="s">
        <v>72</v>
      </c>
      <c r="E19" s="84">
        <f>E18*1.05</f>
        <v>65.10000000000001</v>
      </c>
      <c r="F19" s="165"/>
      <c r="G19" s="165"/>
      <c r="H19" s="164">
        <f>ROUND(F19*G19,2)</f>
        <v>0</v>
      </c>
      <c r="I19" s="165"/>
      <c r="J19" s="165"/>
      <c r="K19" s="166">
        <f>ROUND(SUM(H19+I19+J19),2)</f>
        <v>0</v>
      </c>
      <c r="L19" s="164">
        <f>ROUND(E19*F19,2)</f>
        <v>0</v>
      </c>
      <c r="M19" s="164">
        <f>ROUND(E19*H19,2)</f>
        <v>0</v>
      </c>
      <c r="N19" s="164">
        <f>ROUND(E19*I19,2)</f>
        <v>0</v>
      </c>
      <c r="O19" s="164">
        <f>ROUND(E19*J19,2)</f>
        <v>0</v>
      </c>
      <c r="P19" s="166">
        <f>ROUND(SUM(M19+N19+O19),2)</f>
        <v>0</v>
      </c>
    </row>
    <row r="20" spans="1:16" ht="15">
      <c r="A20" s="41"/>
      <c r="B20" s="41"/>
      <c r="C20" s="60"/>
      <c r="D20" s="59"/>
      <c r="E20" s="84"/>
      <c r="F20" s="165"/>
      <c r="G20" s="165"/>
      <c r="H20" s="164"/>
      <c r="I20" s="165"/>
      <c r="J20" s="165"/>
      <c r="K20" s="166"/>
      <c r="L20" s="164"/>
      <c r="M20" s="164"/>
      <c r="N20" s="164"/>
      <c r="O20" s="164"/>
      <c r="P20" s="166"/>
    </row>
    <row r="21" spans="1:16" ht="15">
      <c r="A21" s="41"/>
      <c r="B21" s="41"/>
      <c r="C21" s="52" t="s">
        <v>259</v>
      </c>
      <c r="D21" s="59"/>
      <c r="E21" s="84"/>
      <c r="F21" s="165"/>
      <c r="G21" s="165"/>
      <c r="H21" s="164"/>
      <c r="I21" s="165"/>
      <c r="J21" s="165"/>
      <c r="K21" s="166"/>
      <c r="L21" s="164"/>
      <c r="M21" s="164"/>
      <c r="N21" s="164"/>
      <c r="O21" s="164"/>
      <c r="P21" s="166"/>
    </row>
    <row r="22" spans="1:16" ht="15">
      <c r="A22" s="41">
        <v>1</v>
      </c>
      <c r="B22" s="41" t="s">
        <v>60</v>
      </c>
      <c r="C22" s="114" t="s">
        <v>260</v>
      </c>
      <c r="D22" s="94" t="s">
        <v>72</v>
      </c>
      <c r="E22" s="184">
        <v>31</v>
      </c>
      <c r="F22" s="177"/>
      <c r="G22" s="185"/>
      <c r="H22" s="164">
        <f aca="true" t="shared" si="0" ref="H22:H31">ROUND(F22*G22,2)</f>
        <v>0</v>
      </c>
      <c r="I22" s="186"/>
      <c r="J22" s="177"/>
      <c r="K22" s="177">
        <f aca="true" t="shared" si="1" ref="K22:K31">SUM(H22:J22)</f>
        <v>0</v>
      </c>
      <c r="L22" s="177">
        <f aca="true" t="shared" si="2" ref="L22:L31">ROUND(E22*F22,2)</f>
        <v>0</v>
      </c>
      <c r="M22" s="177">
        <f aca="true" t="shared" si="3" ref="M22:M31">ROUND(E22*H22,2)</f>
        <v>0</v>
      </c>
      <c r="N22" s="177">
        <f aca="true" t="shared" si="4" ref="N22:N31">ROUND(E22*I22,2)</f>
        <v>0</v>
      </c>
      <c r="O22" s="177">
        <f aca="true" t="shared" si="5" ref="O22:O31">ROUND(E22*J22,2)</f>
        <v>0</v>
      </c>
      <c r="P22" s="166">
        <f aca="true" t="shared" si="6" ref="P22:P45">ROUND(SUM(M22+N22+O22),2)</f>
        <v>0</v>
      </c>
    </row>
    <row r="23" spans="1:16" ht="15">
      <c r="A23" s="41">
        <v>2</v>
      </c>
      <c r="B23" s="41" t="s">
        <v>60</v>
      </c>
      <c r="C23" s="114" t="s">
        <v>261</v>
      </c>
      <c r="D23" s="94" t="s">
        <v>72</v>
      </c>
      <c r="E23" s="184">
        <v>6</v>
      </c>
      <c r="F23" s="177"/>
      <c r="G23" s="185"/>
      <c r="H23" s="164">
        <f t="shared" si="0"/>
        <v>0</v>
      </c>
      <c r="I23" s="186"/>
      <c r="J23" s="177"/>
      <c r="K23" s="177">
        <f t="shared" si="1"/>
        <v>0</v>
      </c>
      <c r="L23" s="177">
        <f t="shared" si="2"/>
        <v>0</v>
      </c>
      <c r="M23" s="177">
        <f t="shared" si="3"/>
        <v>0</v>
      </c>
      <c r="N23" s="177">
        <f t="shared" si="4"/>
        <v>0</v>
      </c>
      <c r="O23" s="177">
        <f t="shared" si="5"/>
        <v>0</v>
      </c>
      <c r="P23" s="166">
        <f t="shared" si="6"/>
        <v>0</v>
      </c>
    </row>
    <row r="24" spans="1:16" ht="15">
      <c r="A24" s="41">
        <v>3</v>
      </c>
      <c r="B24" s="41" t="s">
        <v>60</v>
      </c>
      <c r="C24" s="114" t="s">
        <v>262</v>
      </c>
      <c r="D24" s="94" t="s">
        <v>72</v>
      </c>
      <c r="E24" s="184">
        <v>29</v>
      </c>
      <c r="F24" s="177"/>
      <c r="G24" s="185"/>
      <c r="H24" s="164">
        <f t="shared" si="0"/>
        <v>0</v>
      </c>
      <c r="I24" s="186"/>
      <c r="J24" s="177"/>
      <c r="K24" s="177">
        <f t="shared" si="1"/>
        <v>0</v>
      </c>
      <c r="L24" s="177">
        <f t="shared" si="2"/>
        <v>0</v>
      </c>
      <c r="M24" s="177">
        <f t="shared" si="3"/>
        <v>0</v>
      </c>
      <c r="N24" s="177">
        <f t="shared" si="4"/>
        <v>0</v>
      </c>
      <c r="O24" s="177">
        <f t="shared" si="5"/>
        <v>0</v>
      </c>
      <c r="P24" s="166">
        <f t="shared" si="6"/>
        <v>0</v>
      </c>
    </row>
    <row r="25" spans="1:16" ht="15">
      <c r="A25" s="41">
        <v>4</v>
      </c>
      <c r="B25" s="41" t="s">
        <v>60</v>
      </c>
      <c r="C25" s="114" t="s">
        <v>263</v>
      </c>
      <c r="D25" s="94" t="s">
        <v>72</v>
      </c>
      <c r="E25" s="184">
        <v>17</v>
      </c>
      <c r="F25" s="177"/>
      <c r="G25" s="185"/>
      <c r="H25" s="164">
        <f t="shared" si="0"/>
        <v>0</v>
      </c>
      <c r="I25" s="186"/>
      <c r="J25" s="177"/>
      <c r="K25" s="177">
        <f t="shared" si="1"/>
        <v>0</v>
      </c>
      <c r="L25" s="177">
        <f t="shared" si="2"/>
        <v>0</v>
      </c>
      <c r="M25" s="177">
        <f t="shared" si="3"/>
        <v>0</v>
      </c>
      <c r="N25" s="177">
        <f t="shared" si="4"/>
        <v>0</v>
      </c>
      <c r="O25" s="177">
        <f t="shared" si="5"/>
        <v>0</v>
      </c>
      <c r="P25" s="166">
        <f t="shared" si="6"/>
        <v>0</v>
      </c>
    </row>
    <row r="26" spans="1:16" ht="15">
      <c r="A26" s="41">
        <v>5</v>
      </c>
      <c r="B26" s="41" t="s">
        <v>60</v>
      </c>
      <c r="C26" s="114" t="s">
        <v>264</v>
      </c>
      <c r="D26" s="94" t="s">
        <v>90</v>
      </c>
      <c r="E26" s="184">
        <v>1</v>
      </c>
      <c r="F26" s="177"/>
      <c r="G26" s="185"/>
      <c r="H26" s="164">
        <f t="shared" si="0"/>
        <v>0</v>
      </c>
      <c r="I26" s="186"/>
      <c r="J26" s="177"/>
      <c r="K26" s="177">
        <f t="shared" si="1"/>
        <v>0</v>
      </c>
      <c r="L26" s="177">
        <f t="shared" si="2"/>
        <v>0</v>
      </c>
      <c r="M26" s="177"/>
      <c r="N26" s="177">
        <f t="shared" si="4"/>
        <v>0</v>
      </c>
      <c r="O26" s="177">
        <f t="shared" si="5"/>
        <v>0</v>
      </c>
      <c r="P26" s="166">
        <f t="shared" si="6"/>
        <v>0</v>
      </c>
    </row>
    <row r="27" spans="1:16" ht="15">
      <c r="A27" s="41">
        <v>6</v>
      </c>
      <c r="B27" s="41" t="s">
        <v>60</v>
      </c>
      <c r="C27" s="114" t="s">
        <v>265</v>
      </c>
      <c r="D27" s="94" t="s">
        <v>90</v>
      </c>
      <c r="E27" s="184">
        <v>2</v>
      </c>
      <c r="F27" s="177"/>
      <c r="G27" s="185"/>
      <c r="H27" s="164">
        <f t="shared" si="0"/>
        <v>0</v>
      </c>
      <c r="I27" s="186"/>
      <c r="J27" s="177"/>
      <c r="K27" s="177">
        <f t="shared" si="1"/>
        <v>0</v>
      </c>
      <c r="L27" s="177">
        <f t="shared" si="2"/>
        <v>0</v>
      </c>
      <c r="M27" s="177">
        <f t="shared" si="3"/>
        <v>0</v>
      </c>
      <c r="N27" s="177">
        <f t="shared" si="4"/>
        <v>0</v>
      </c>
      <c r="O27" s="177">
        <f t="shared" si="5"/>
        <v>0</v>
      </c>
      <c r="P27" s="166">
        <f t="shared" si="6"/>
        <v>0</v>
      </c>
    </row>
    <row r="28" spans="1:16" ht="15">
      <c r="A28" s="41">
        <v>7</v>
      </c>
      <c r="B28" s="41" t="s">
        <v>60</v>
      </c>
      <c r="C28" s="114" t="s">
        <v>266</v>
      </c>
      <c r="D28" s="94" t="s">
        <v>90</v>
      </c>
      <c r="E28" s="184">
        <v>1</v>
      </c>
      <c r="F28" s="177"/>
      <c r="G28" s="185"/>
      <c r="H28" s="164">
        <f t="shared" si="0"/>
        <v>0</v>
      </c>
      <c r="I28" s="186"/>
      <c r="J28" s="177"/>
      <c r="K28" s="177">
        <f t="shared" si="1"/>
        <v>0</v>
      </c>
      <c r="L28" s="177">
        <f t="shared" si="2"/>
        <v>0</v>
      </c>
      <c r="M28" s="177">
        <f t="shared" si="3"/>
        <v>0</v>
      </c>
      <c r="N28" s="177">
        <f t="shared" si="4"/>
        <v>0</v>
      </c>
      <c r="O28" s="177">
        <f t="shared" si="5"/>
        <v>0</v>
      </c>
      <c r="P28" s="166">
        <f t="shared" si="6"/>
        <v>0</v>
      </c>
    </row>
    <row r="29" spans="1:16" ht="15">
      <c r="A29" s="41">
        <v>8</v>
      </c>
      <c r="B29" s="41" t="s">
        <v>60</v>
      </c>
      <c r="C29" s="114" t="s">
        <v>267</v>
      </c>
      <c r="D29" s="94" t="s">
        <v>268</v>
      </c>
      <c r="E29" s="184">
        <v>1</v>
      </c>
      <c r="F29" s="177"/>
      <c r="G29" s="185"/>
      <c r="H29" s="164">
        <f t="shared" si="0"/>
        <v>0</v>
      </c>
      <c r="I29" s="186"/>
      <c r="J29" s="177"/>
      <c r="K29" s="177">
        <f t="shared" si="1"/>
        <v>0</v>
      </c>
      <c r="L29" s="177">
        <f t="shared" si="2"/>
        <v>0</v>
      </c>
      <c r="M29" s="177">
        <f t="shared" si="3"/>
        <v>0</v>
      </c>
      <c r="N29" s="177">
        <f t="shared" si="4"/>
        <v>0</v>
      </c>
      <c r="O29" s="177">
        <f t="shared" si="5"/>
        <v>0</v>
      </c>
      <c r="P29" s="166">
        <f t="shared" si="6"/>
        <v>0</v>
      </c>
    </row>
    <row r="30" spans="1:16" ht="15">
      <c r="A30" s="41">
        <v>9</v>
      </c>
      <c r="B30" s="41" t="s">
        <v>60</v>
      </c>
      <c r="C30" s="114" t="s">
        <v>269</v>
      </c>
      <c r="D30" s="94" t="s">
        <v>72</v>
      </c>
      <c r="E30" s="184">
        <v>31</v>
      </c>
      <c r="F30" s="177"/>
      <c r="G30" s="185"/>
      <c r="H30" s="164">
        <f t="shared" si="0"/>
        <v>0</v>
      </c>
      <c r="I30" s="186"/>
      <c r="J30" s="177"/>
      <c r="K30" s="177">
        <f t="shared" si="1"/>
        <v>0</v>
      </c>
      <c r="L30" s="177">
        <f t="shared" si="2"/>
        <v>0</v>
      </c>
      <c r="M30" s="177">
        <f t="shared" si="3"/>
        <v>0</v>
      </c>
      <c r="N30" s="177">
        <f t="shared" si="4"/>
        <v>0</v>
      </c>
      <c r="O30" s="177">
        <f t="shared" si="5"/>
        <v>0</v>
      </c>
      <c r="P30" s="166">
        <f t="shared" si="6"/>
        <v>0</v>
      </c>
    </row>
    <row r="31" spans="1:16" ht="15">
      <c r="A31" s="41">
        <v>10</v>
      </c>
      <c r="B31" s="41" t="s">
        <v>60</v>
      </c>
      <c r="C31" s="114" t="s">
        <v>270</v>
      </c>
      <c r="D31" s="94" t="s">
        <v>72</v>
      </c>
      <c r="E31" s="184">
        <v>31</v>
      </c>
      <c r="F31" s="177"/>
      <c r="G31" s="185"/>
      <c r="H31" s="164">
        <f t="shared" si="0"/>
        <v>0</v>
      </c>
      <c r="I31" s="186"/>
      <c r="J31" s="177"/>
      <c r="K31" s="177">
        <f t="shared" si="1"/>
        <v>0</v>
      </c>
      <c r="L31" s="177">
        <f t="shared" si="2"/>
        <v>0</v>
      </c>
      <c r="M31" s="177">
        <f t="shared" si="3"/>
        <v>0</v>
      </c>
      <c r="N31" s="177">
        <f t="shared" si="4"/>
        <v>0</v>
      </c>
      <c r="O31" s="177">
        <f t="shared" si="5"/>
        <v>0</v>
      </c>
      <c r="P31" s="166">
        <f t="shared" si="6"/>
        <v>0</v>
      </c>
    </row>
    <row r="32" spans="1:16" ht="15">
      <c r="A32" s="41"/>
      <c r="B32" s="41"/>
      <c r="C32" s="43" t="s">
        <v>271</v>
      </c>
      <c r="D32" s="94"/>
      <c r="E32" s="187"/>
      <c r="F32" s="188"/>
      <c r="G32" s="185"/>
      <c r="H32" s="189"/>
      <c r="I32" s="190"/>
      <c r="J32" s="190"/>
      <c r="K32" s="186"/>
      <c r="L32" s="186"/>
      <c r="M32" s="186"/>
      <c r="N32" s="186"/>
      <c r="O32" s="186"/>
      <c r="P32" s="186"/>
    </row>
    <row r="33" spans="1:16" ht="15">
      <c r="A33" s="41">
        <v>1</v>
      </c>
      <c r="B33" s="41"/>
      <c r="C33" s="66" t="s">
        <v>272</v>
      </c>
      <c r="D33" s="94" t="s">
        <v>72</v>
      </c>
      <c r="E33" s="184">
        <v>35</v>
      </c>
      <c r="F33" s="177"/>
      <c r="G33" s="185"/>
      <c r="H33" s="186"/>
      <c r="I33" s="177"/>
      <c r="J33" s="177"/>
      <c r="K33" s="177">
        <f aca="true" t="shared" si="7" ref="K33:K45">SUM(H33:J33)</f>
        <v>0</v>
      </c>
      <c r="L33" s="177">
        <f aca="true" t="shared" si="8" ref="L33:L45">ROUND(E33*F33,2)</f>
        <v>0</v>
      </c>
      <c r="M33" s="177">
        <f aca="true" t="shared" si="9" ref="M33:M45">ROUND(E33*H33,2)</f>
        <v>0</v>
      </c>
      <c r="N33" s="177">
        <f aca="true" t="shared" si="10" ref="N33:N45">ROUND(E33*I33,2)</f>
        <v>0</v>
      </c>
      <c r="O33" s="177">
        <f aca="true" t="shared" si="11" ref="O33:O45">ROUND(E33*J33,2)</f>
        <v>0</v>
      </c>
      <c r="P33" s="166">
        <f t="shared" si="6"/>
        <v>0</v>
      </c>
    </row>
    <row r="34" spans="1:16" ht="15">
      <c r="A34" s="41">
        <v>2</v>
      </c>
      <c r="B34" s="41"/>
      <c r="C34" s="66" t="s">
        <v>273</v>
      </c>
      <c r="D34" s="94" t="s">
        <v>72</v>
      </c>
      <c r="E34" s="184">
        <v>4</v>
      </c>
      <c r="F34" s="177"/>
      <c r="G34" s="185"/>
      <c r="H34" s="186"/>
      <c r="I34" s="177"/>
      <c r="J34" s="177"/>
      <c r="K34" s="177">
        <f t="shared" si="7"/>
        <v>0</v>
      </c>
      <c r="L34" s="177">
        <f t="shared" si="8"/>
        <v>0</v>
      </c>
      <c r="M34" s="177">
        <f t="shared" si="9"/>
        <v>0</v>
      </c>
      <c r="N34" s="177">
        <f t="shared" si="10"/>
        <v>0</v>
      </c>
      <c r="O34" s="177">
        <f t="shared" si="11"/>
        <v>0</v>
      </c>
      <c r="P34" s="166">
        <f t="shared" si="6"/>
        <v>0</v>
      </c>
    </row>
    <row r="35" spans="1:16" ht="15">
      <c r="A35" s="41">
        <v>3</v>
      </c>
      <c r="B35" s="41"/>
      <c r="C35" s="66" t="s">
        <v>274</v>
      </c>
      <c r="D35" s="94" t="s">
        <v>72</v>
      </c>
      <c r="E35" s="184">
        <v>6</v>
      </c>
      <c r="F35" s="177"/>
      <c r="G35" s="185"/>
      <c r="H35" s="186"/>
      <c r="I35" s="177"/>
      <c r="J35" s="177"/>
      <c r="K35" s="177">
        <f t="shared" si="7"/>
        <v>0</v>
      </c>
      <c r="L35" s="177">
        <f t="shared" si="8"/>
        <v>0</v>
      </c>
      <c r="M35" s="177">
        <f t="shared" si="9"/>
        <v>0</v>
      </c>
      <c r="N35" s="177">
        <f t="shared" si="10"/>
        <v>0</v>
      </c>
      <c r="O35" s="177">
        <f t="shared" si="11"/>
        <v>0</v>
      </c>
      <c r="P35" s="166">
        <f t="shared" si="6"/>
        <v>0</v>
      </c>
    </row>
    <row r="36" spans="1:16" ht="15">
      <c r="A36" s="41">
        <v>4</v>
      </c>
      <c r="B36" s="41"/>
      <c r="C36" s="66" t="s">
        <v>275</v>
      </c>
      <c r="D36" s="94" t="s">
        <v>72</v>
      </c>
      <c r="E36" s="184">
        <v>7</v>
      </c>
      <c r="F36" s="177"/>
      <c r="G36" s="185"/>
      <c r="H36" s="186"/>
      <c r="I36" s="177"/>
      <c r="J36" s="177"/>
      <c r="K36" s="177">
        <f t="shared" si="7"/>
        <v>0</v>
      </c>
      <c r="L36" s="177">
        <f t="shared" si="8"/>
        <v>0</v>
      </c>
      <c r="M36" s="177">
        <f t="shared" si="9"/>
        <v>0</v>
      </c>
      <c r="N36" s="177">
        <f t="shared" si="10"/>
        <v>0</v>
      </c>
      <c r="O36" s="177">
        <f t="shared" si="11"/>
        <v>0</v>
      </c>
      <c r="P36" s="166">
        <f t="shared" si="6"/>
        <v>0</v>
      </c>
    </row>
    <row r="37" spans="1:16" ht="15">
      <c r="A37" s="41">
        <v>5</v>
      </c>
      <c r="B37" s="41"/>
      <c r="C37" s="66" t="s">
        <v>276</v>
      </c>
      <c r="D37" s="94" t="s">
        <v>90</v>
      </c>
      <c r="E37" s="184">
        <v>1</v>
      </c>
      <c r="F37" s="177"/>
      <c r="G37" s="185"/>
      <c r="H37" s="186"/>
      <c r="I37" s="191"/>
      <c r="J37" s="177"/>
      <c r="K37" s="177">
        <f t="shared" si="7"/>
        <v>0</v>
      </c>
      <c r="L37" s="177">
        <f t="shared" si="8"/>
        <v>0</v>
      </c>
      <c r="M37" s="177">
        <f t="shared" si="9"/>
        <v>0</v>
      </c>
      <c r="N37" s="177">
        <v>0</v>
      </c>
      <c r="O37" s="177">
        <f t="shared" si="11"/>
        <v>0</v>
      </c>
      <c r="P37" s="177">
        <v>0</v>
      </c>
    </row>
    <row r="38" spans="1:16" ht="15">
      <c r="A38" s="41">
        <v>6</v>
      </c>
      <c r="B38" s="41"/>
      <c r="C38" s="66" t="s">
        <v>277</v>
      </c>
      <c r="D38" s="94" t="s">
        <v>90</v>
      </c>
      <c r="E38" s="184">
        <v>1</v>
      </c>
      <c r="F38" s="177"/>
      <c r="G38" s="185"/>
      <c r="H38" s="186"/>
      <c r="I38" s="177"/>
      <c r="J38" s="177"/>
      <c r="K38" s="177">
        <f t="shared" si="7"/>
        <v>0</v>
      </c>
      <c r="L38" s="177">
        <f t="shared" si="8"/>
        <v>0</v>
      </c>
      <c r="M38" s="177">
        <f t="shared" si="9"/>
        <v>0</v>
      </c>
      <c r="N38" s="177">
        <f>ROUND(E38*I38,2)</f>
        <v>0</v>
      </c>
      <c r="O38" s="177">
        <f t="shared" si="11"/>
        <v>0</v>
      </c>
      <c r="P38" s="166">
        <f t="shared" si="6"/>
        <v>0</v>
      </c>
    </row>
    <row r="39" spans="1:16" ht="15">
      <c r="A39" s="41">
        <v>7</v>
      </c>
      <c r="B39" s="41"/>
      <c r="C39" s="66" t="s">
        <v>278</v>
      </c>
      <c r="D39" s="94" t="s">
        <v>268</v>
      </c>
      <c r="E39" s="184">
        <v>1</v>
      </c>
      <c r="F39" s="177"/>
      <c r="G39" s="185"/>
      <c r="H39" s="186"/>
      <c r="I39" s="177"/>
      <c r="J39" s="177"/>
      <c r="K39" s="177">
        <f t="shared" si="7"/>
        <v>0</v>
      </c>
      <c r="L39" s="177">
        <f t="shared" si="8"/>
        <v>0</v>
      </c>
      <c r="M39" s="177">
        <f t="shared" si="9"/>
        <v>0</v>
      </c>
      <c r="N39" s="177">
        <f t="shared" si="10"/>
        <v>0</v>
      </c>
      <c r="O39" s="177">
        <f t="shared" si="11"/>
        <v>0</v>
      </c>
      <c r="P39" s="166">
        <f t="shared" si="6"/>
        <v>0</v>
      </c>
    </row>
    <row r="40" spans="1:16" ht="15">
      <c r="A40" s="41">
        <v>8</v>
      </c>
      <c r="B40" s="41"/>
      <c r="C40" s="66" t="s">
        <v>279</v>
      </c>
      <c r="D40" s="94" t="s">
        <v>90</v>
      </c>
      <c r="E40" s="184">
        <v>2</v>
      </c>
      <c r="F40" s="177"/>
      <c r="G40" s="185"/>
      <c r="H40" s="186"/>
      <c r="I40" s="177"/>
      <c r="J40" s="177"/>
      <c r="K40" s="177">
        <f t="shared" si="7"/>
        <v>0</v>
      </c>
      <c r="L40" s="177">
        <f t="shared" si="8"/>
        <v>0</v>
      </c>
      <c r="M40" s="177">
        <f t="shared" si="9"/>
        <v>0</v>
      </c>
      <c r="N40" s="177">
        <f t="shared" si="10"/>
        <v>0</v>
      </c>
      <c r="O40" s="177">
        <f t="shared" si="11"/>
        <v>0</v>
      </c>
      <c r="P40" s="166">
        <f t="shared" si="6"/>
        <v>0</v>
      </c>
    </row>
    <row r="41" spans="1:16" ht="15">
      <c r="A41" s="41">
        <v>9</v>
      </c>
      <c r="B41" s="41"/>
      <c r="C41" s="66" t="s">
        <v>280</v>
      </c>
      <c r="D41" s="94" t="s">
        <v>72</v>
      </c>
      <c r="E41" s="184">
        <v>29</v>
      </c>
      <c r="F41" s="177"/>
      <c r="G41" s="185"/>
      <c r="H41" s="186"/>
      <c r="I41" s="177"/>
      <c r="J41" s="177"/>
      <c r="K41" s="177">
        <f t="shared" si="7"/>
        <v>0</v>
      </c>
      <c r="L41" s="177">
        <f t="shared" si="8"/>
        <v>0</v>
      </c>
      <c r="M41" s="177">
        <f t="shared" si="9"/>
        <v>0</v>
      </c>
      <c r="N41" s="177">
        <f t="shared" si="10"/>
        <v>0</v>
      </c>
      <c r="O41" s="177">
        <f t="shared" si="11"/>
        <v>0</v>
      </c>
      <c r="P41" s="166">
        <f t="shared" si="6"/>
        <v>0</v>
      </c>
    </row>
    <row r="42" spans="1:16" ht="15">
      <c r="A42" s="41">
        <v>10</v>
      </c>
      <c r="B42" s="41"/>
      <c r="C42" s="66" t="s">
        <v>281</v>
      </c>
      <c r="D42" s="94" t="s">
        <v>90</v>
      </c>
      <c r="E42" s="184">
        <v>27</v>
      </c>
      <c r="F42" s="177"/>
      <c r="G42" s="185"/>
      <c r="H42" s="186"/>
      <c r="I42" s="177"/>
      <c r="J42" s="177"/>
      <c r="K42" s="177">
        <f t="shared" si="7"/>
        <v>0</v>
      </c>
      <c r="L42" s="177">
        <f t="shared" si="8"/>
        <v>0</v>
      </c>
      <c r="M42" s="177">
        <f t="shared" si="9"/>
        <v>0</v>
      </c>
      <c r="N42" s="177">
        <f t="shared" si="10"/>
        <v>0</v>
      </c>
      <c r="O42" s="177">
        <f t="shared" si="11"/>
        <v>0</v>
      </c>
      <c r="P42" s="166">
        <f t="shared" si="6"/>
        <v>0</v>
      </c>
    </row>
    <row r="43" spans="1:16" ht="15">
      <c r="A43" s="41">
        <v>11</v>
      </c>
      <c r="B43" s="41"/>
      <c r="C43" s="66" t="s">
        <v>282</v>
      </c>
      <c r="D43" s="94" t="s">
        <v>90</v>
      </c>
      <c r="E43" s="184">
        <v>9</v>
      </c>
      <c r="F43" s="177"/>
      <c r="G43" s="185"/>
      <c r="H43" s="186"/>
      <c r="I43" s="177"/>
      <c r="J43" s="177"/>
      <c r="K43" s="177">
        <f t="shared" si="7"/>
        <v>0</v>
      </c>
      <c r="L43" s="177">
        <f t="shared" si="8"/>
        <v>0</v>
      </c>
      <c r="M43" s="177">
        <f t="shared" si="9"/>
        <v>0</v>
      </c>
      <c r="N43" s="177">
        <f t="shared" si="10"/>
        <v>0</v>
      </c>
      <c r="O43" s="177">
        <f t="shared" si="11"/>
        <v>0</v>
      </c>
      <c r="P43" s="166">
        <f t="shared" si="6"/>
        <v>0</v>
      </c>
    </row>
    <row r="44" spans="1:16" ht="15">
      <c r="A44" s="41">
        <v>12</v>
      </c>
      <c r="B44" s="41"/>
      <c r="C44" s="66" t="s">
        <v>283</v>
      </c>
      <c r="D44" s="94" t="s">
        <v>90</v>
      </c>
      <c r="E44" s="184">
        <v>18</v>
      </c>
      <c r="F44" s="177"/>
      <c r="G44" s="185"/>
      <c r="H44" s="186"/>
      <c r="I44" s="177"/>
      <c r="J44" s="177"/>
      <c r="K44" s="177">
        <f t="shared" si="7"/>
        <v>0</v>
      </c>
      <c r="L44" s="177">
        <f t="shared" si="8"/>
        <v>0</v>
      </c>
      <c r="M44" s="177">
        <f t="shared" si="9"/>
        <v>0</v>
      </c>
      <c r="N44" s="177">
        <f t="shared" si="10"/>
        <v>0</v>
      </c>
      <c r="O44" s="177">
        <f t="shared" si="11"/>
        <v>0</v>
      </c>
      <c r="P44" s="166">
        <f t="shared" si="6"/>
        <v>0</v>
      </c>
    </row>
    <row r="45" spans="1:16" ht="15">
      <c r="A45" s="41">
        <v>13</v>
      </c>
      <c r="B45" s="41"/>
      <c r="C45" s="66" t="s">
        <v>284</v>
      </c>
      <c r="D45" s="94" t="s">
        <v>72</v>
      </c>
      <c r="E45" s="184">
        <v>20</v>
      </c>
      <c r="F45" s="177"/>
      <c r="G45" s="185"/>
      <c r="H45" s="186"/>
      <c r="I45" s="177"/>
      <c r="J45" s="177"/>
      <c r="K45" s="177">
        <f t="shared" si="7"/>
        <v>0</v>
      </c>
      <c r="L45" s="177">
        <f t="shared" si="8"/>
        <v>0</v>
      </c>
      <c r="M45" s="177">
        <f t="shared" si="9"/>
        <v>0</v>
      </c>
      <c r="N45" s="177">
        <f t="shared" si="10"/>
        <v>0</v>
      </c>
      <c r="O45" s="177">
        <f t="shared" si="11"/>
        <v>0</v>
      </c>
      <c r="P45" s="166">
        <f t="shared" si="6"/>
        <v>0</v>
      </c>
    </row>
    <row r="46" spans="1:16" ht="15">
      <c r="A46" s="61"/>
      <c r="B46" s="61"/>
      <c r="C46" s="62" t="s">
        <v>85</v>
      </c>
      <c r="D46" s="63"/>
      <c r="E46" s="63"/>
      <c r="F46" s="86"/>
      <c r="G46" s="86"/>
      <c r="H46" s="86"/>
      <c r="I46" s="177"/>
      <c r="J46" s="86"/>
      <c r="K46" s="86"/>
      <c r="L46" s="178">
        <f>ROUND(SUM(L14:L45),2)</f>
        <v>0</v>
      </c>
      <c r="M46" s="178">
        <f>ROUND(SUM(M14:M45),2)</f>
        <v>0</v>
      </c>
      <c r="N46" s="178">
        <f>ROUND(SUM(N14:N45),2)</f>
        <v>0</v>
      </c>
      <c r="O46" s="178">
        <f>ROUND(SUM(O14:O45),2)</f>
        <v>0</v>
      </c>
      <c r="P46" s="178">
        <f>ROUND(SUM(P14:P45),2)</f>
        <v>0</v>
      </c>
    </row>
    <row r="47" spans="1:16" ht="15">
      <c r="A47" s="61"/>
      <c r="B47" s="61"/>
      <c r="C47" s="64" t="s">
        <v>388</v>
      </c>
      <c r="D47" s="63"/>
      <c r="E47" s="63"/>
      <c r="F47" s="86"/>
      <c r="G47" s="86"/>
      <c r="H47" s="86"/>
      <c r="I47" s="177"/>
      <c r="J47" s="86"/>
      <c r="K47" s="86"/>
      <c r="L47" s="86"/>
      <c r="M47" s="86"/>
      <c r="N47" s="86"/>
      <c r="O47" s="86"/>
      <c r="P47" s="86">
        <f>ROUND(N46*E47,2)</f>
        <v>0</v>
      </c>
    </row>
    <row r="48" spans="1:16" ht="15">
      <c r="A48" s="61"/>
      <c r="B48" s="61"/>
      <c r="C48" s="65" t="s">
        <v>385</v>
      </c>
      <c r="D48" s="63"/>
      <c r="E48" s="63"/>
      <c r="F48" s="86"/>
      <c r="G48" s="86"/>
      <c r="H48" s="86"/>
      <c r="I48" s="177"/>
      <c r="J48" s="86"/>
      <c r="K48" s="86"/>
      <c r="L48" s="86"/>
      <c r="M48" s="86"/>
      <c r="N48" s="86"/>
      <c r="O48" s="86"/>
      <c r="P48" s="179">
        <f>ROUND(SUM(P46:P47),2)</f>
        <v>0</v>
      </c>
    </row>
    <row r="49" spans="1:2" ht="15.75">
      <c r="A49" s="87"/>
      <c r="B49" s="87"/>
    </row>
    <row r="50" spans="13:16" ht="15">
      <c r="M50" s="192"/>
      <c r="N50" s="192"/>
      <c r="O50" s="193"/>
      <c r="P50" s="192"/>
    </row>
    <row r="52" ht="15">
      <c r="C52" s="73" t="s">
        <v>34</v>
      </c>
    </row>
    <row r="53" spans="3:12" ht="15" customHeight="1">
      <c r="C53" s="73"/>
      <c r="K53" s="250" t="s">
        <v>239</v>
      </c>
      <c r="L53" s="250"/>
    </row>
    <row r="54" spans="3:12" ht="15">
      <c r="C54" s="74"/>
      <c r="K54" s="250"/>
      <c r="L54" s="250"/>
    </row>
    <row r="55" spans="3:12" ht="15" customHeight="1">
      <c r="C55" s="75" t="s">
        <v>35</v>
      </c>
      <c r="H55" s="28"/>
      <c r="K55" s="250" t="s">
        <v>239</v>
      </c>
      <c r="L55" s="250"/>
    </row>
  </sheetData>
  <sheetProtection/>
  <mergeCells count="17">
    <mergeCell ref="L12:P12"/>
    <mergeCell ref="K53:L53"/>
    <mergeCell ref="K54:L54"/>
    <mergeCell ref="K55:L55"/>
    <mergeCell ref="A4:P4"/>
    <mergeCell ref="A12:A13"/>
    <mergeCell ref="B12:B13"/>
    <mergeCell ref="C12:C13"/>
    <mergeCell ref="D12:D13"/>
    <mergeCell ref="E12:E13"/>
    <mergeCell ref="F12:K12"/>
    <mergeCell ref="A9:P9"/>
    <mergeCell ref="A1:P1"/>
    <mergeCell ref="A2:P2"/>
    <mergeCell ref="A5:P5"/>
    <mergeCell ref="A6:P6"/>
    <mergeCell ref="A7:P7"/>
  </mergeCells>
  <printOptions/>
  <pageMargins left="0.1968503937007874" right="0.1968503937007874" top="0.1968503937007874" bottom="0.1968503937007874" header="0.31496062992125984" footer="0.31496062992125984"/>
  <pageSetup orientation="landscape" paperSize="9" scale="85" r:id="rId1"/>
</worksheet>
</file>

<file path=xl/worksheets/sheet8.xml><?xml version="1.0" encoding="utf-8"?>
<worksheet xmlns="http://schemas.openxmlformats.org/spreadsheetml/2006/main" xmlns:r="http://schemas.openxmlformats.org/officeDocument/2006/relationships">
  <dimension ref="A1:P99"/>
  <sheetViews>
    <sheetView tabSelected="1" zoomScale="130" zoomScaleNormal="130" zoomScalePageLayoutView="0" workbookViewId="0" topLeftCell="A58">
      <selection activeCell="C72" sqref="C72"/>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61" t="s">
        <v>36</v>
      </c>
      <c r="B1" s="261"/>
      <c r="C1" s="261"/>
      <c r="D1" s="261"/>
      <c r="E1" s="261"/>
      <c r="F1" s="261"/>
      <c r="G1" s="261"/>
      <c r="H1" s="261"/>
      <c r="I1" s="261"/>
      <c r="J1" s="261"/>
      <c r="K1" s="261"/>
      <c r="L1" s="261"/>
      <c r="M1" s="261"/>
      <c r="N1" s="261"/>
      <c r="O1" s="261"/>
      <c r="P1" s="261"/>
    </row>
    <row r="2" spans="1:16" ht="15">
      <c r="A2" s="261" t="s">
        <v>391</v>
      </c>
      <c r="B2" s="261"/>
      <c r="C2" s="261"/>
      <c r="D2" s="261"/>
      <c r="E2" s="261"/>
      <c r="F2" s="261"/>
      <c r="G2" s="261"/>
      <c r="H2" s="261"/>
      <c r="I2" s="261"/>
      <c r="J2" s="261"/>
      <c r="K2" s="261"/>
      <c r="L2" s="261"/>
      <c r="M2" s="261"/>
      <c r="N2" s="261"/>
      <c r="O2" s="261"/>
      <c r="P2" s="261"/>
    </row>
    <row r="3" spans="1:16" ht="15">
      <c r="A3" s="27"/>
      <c r="B3" s="27"/>
      <c r="C3" s="28"/>
      <c r="D3" s="28"/>
      <c r="E3" s="28"/>
      <c r="F3" s="28"/>
      <c r="G3" s="28"/>
      <c r="H3" s="28"/>
      <c r="I3" s="29"/>
      <c r="J3" s="28"/>
      <c r="K3" s="28"/>
      <c r="L3" s="28"/>
      <c r="M3" s="28"/>
      <c r="N3" s="28"/>
      <c r="O3" s="28"/>
      <c r="P3" s="28"/>
    </row>
    <row r="4" spans="1:16" ht="15">
      <c r="A4" s="264" t="s">
        <v>321</v>
      </c>
      <c r="B4" s="264"/>
      <c r="C4" s="264"/>
      <c r="D4" s="264"/>
      <c r="E4" s="264"/>
      <c r="F4" s="264"/>
      <c r="G4" s="264"/>
      <c r="H4" s="264"/>
      <c r="I4" s="264"/>
      <c r="J4" s="264"/>
      <c r="K4" s="264"/>
      <c r="L4" s="264"/>
      <c r="M4" s="264"/>
      <c r="N4" s="264"/>
      <c r="O4" s="264"/>
      <c r="P4" s="264"/>
    </row>
    <row r="5" spans="1:16" ht="29.25" customHeight="1">
      <c r="A5" s="262" t="s">
        <v>130</v>
      </c>
      <c r="B5" s="262"/>
      <c r="C5" s="262"/>
      <c r="D5" s="262"/>
      <c r="E5" s="262"/>
      <c r="F5" s="262"/>
      <c r="G5" s="262"/>
      <c r="H5" s="262"/>
      <c r="I5" s="262"/>
      <c r="J5" s="262"/>
      <c r="K5" s="262"/>
      <c r="L5" s="262"/>
      <c r="M5" s="262"/>
      <c r="N5" s="262"/>
      <c r="O5" s="262"/>
      <c r="P5" s="262"/>
    </row>
    <row r="6" spans="1:16" ht="15">
      <c r="A6" s="263" t="s">
        <v>38</v>
      </c>
      <c r="B6" s="263"/>
      <c r="C6" s="263"/>
      <c r="D6" s="263"/>
      <c r="E6" s="263"/>
      <c r="F6" s="263"/>
      <c r="G6" s="263"/>
      <c r="H6" s="263"/>
      <c r="I6" s="263"/>
      <c r="J6" s="263"/>
      <c r="K6" s="263"/>
      <c r="L6" s="263"/>
      <c r="M6" s="263"/>
      <c r="N6" s="263"/>
      <c r="O6" s="263"/>
      <c r="P6" s="263"/>
    </row>
    <row r="7" spans="1:16" ht="15">
      <c r="A7" s="263" t="s">
        <v>39</v>
      </c>
      <c r="B7" s="263"/>
      <c r="C7" s="263"/>
      <c r="D7" s="263"/>
      <c r="E7" s="263"/>
      <c r="F7" s="263"/>
      <c r="G7" s="263"/>
      <c r="H7" s="263"/>
      <c r="I7" s="263"/>
      <c r="J7" s="263"/>
      <c r="K7" s="263"/>
      <c r="L7" s="263"/>
      <c r="M7" s="263"/>
      <c r="N7" s="263"/>
      <c r="O7" s="263"/>
      <c r="P7" s="263"/>
    </row>
    <row r="8" spans="1:2" ht="15.75">
      <c r="A8" s="30"/>
      <c r="B8" s="30"/>
    </row>
    <row r="9" spans="1:16" ht="15">
      <c r="A9" s="251" t="s">
        <v>129</v>
      </c>
      <c r="B9" s="251"/>
      <c r="C9" s="251"/>
      <c r="D9" s="251"/>
      <c r="E9" s="251"/>
      <c r="F9" s="251"/>
      <c r="G9" s="251"/>
      <c r="H9" s="251"/>
      <c r="I9" s="251"/>
      <c r="J9" s="251"/>
      <c r="K9" s="251"/>
      <c r="L9" s="251"/>
      <c r="M9" s="251"/>
      <c r="N9" s="251"/>
      <c r="O9" s="251"/>
      <c r="P9" s="251"/>
    </row>
    <row r="10" spans="1:16" ht="15">
      <c r="A10" s="32"/>
      <c r="B10" s="32"/>
      <c r="C10" s="32"/>
      <c r="D10" s="32"/>
      <c r="E10" s="32"/>
      <c r="F10" s="32"/>
      <c r="G10" s="32"/>
      <c r="H10" s="32"/>
      <c r="I10" s="32"/>
      <c r="J10" s="32"/>
      <c r="K10" s="32"/>
      <c r="L10" s="33" t="s">
        <v>40</v>
      </c>
      <c r="M10" s="34">
        <f>P93</f>
        <v>0</v>
      </c>
      <c r="N10" s="35" t="s">
        <v>41</v>
      </c>
      <c r="O10" s="32"/>
      <c r="P10" s="32"/>
    </row>
    <row r="11" spans="1:16" ht="15">
      <c r="A11" s="36"/>
      <c r="B11" s="36"/>
      <c r="C11" s="36"/>
      <c r="D11" s="36"/>
      <c r="E11" s="36"/>
      <c r="F11" s="36"/>
      <c r="G11" s="36"/>
      <c r="H11" s="36"/>
      <c r="I11" s="37"/>
      <c r="J11" s="36"/>
      <c r="K11" s="36"/>
      <c r="L11" s="36"/>
      <c r="M11" s="36"/>
      <c r="N11" s="36"/>
      <c r="O11" s="36"/>
      <c r="P11" s="33" t="s">
        <v>241</v>
      </c>
    </row>
    <row r="12" spans="1:16" ht="12.75" customHeight="1">
      <c r="A12" s="252" t="s">
        <v>42</v>
      </c>
      <c r="B12" s="253" t="s">
        <v>43</v>
      </c>
      <c r="C12" s="255" t="s">
        <v>44</v>
      </c>
      <c r="D12" s="256" t="s">
        <v>45</v>
      </c>
      <c r="E12" s="257" t="s">
        <v>46</v>
      </c>
      <c r="F12" s="258" t="s">
        <v>47</v>
      </c>
      <c r="G12" s="259"/>
      <c r="H12" s="259"/>
      <c r="I12" s="259"/>
      <c r="J12" s="259"/>
      <c r="K12" s="260"/>
      <c r="L12" s="258" t="s">
        <v>48</v>
      </c>
      <c r="M12" s="259"/>
      <c r="N12" s="259"/>
      <c r="O12" s="259"/>
      <c r="P12" s="260"/>
    </row>
    <row r="13" spans="1:16" ht="105">
      <c r="A13" s="252"/>
      <c r="B13" s="254"/>
      <c r="C13" s="255"/>
      <c r="D13" s="256"/>
      <c r="E13" s="257"/>
      <c r="F13" s="38" t="s">
        <v>49</v>
      </c>
      <c r="G13" s="39" t="s">
        <v>50</v>
      </c>
      <c r="H13" s="38" t="s">
        <v>51</v>
      </c>
      <c r="I13" s="40" t="s">
        <v>52</v>
      </c>
      <c r="J13" s="38" t="s">
        <v>53</v>
      </c>
      <c r="K13" s="38" t="s">
        <v>54</v>
      </c>
      <c r="L13" s="38" t="s">
        <v>55</v>
      </c>
      <c r="M13" s="38" t="s">
        <v>51</v>
      </c>
      <c r="N13" s="38" t="s">
        <v>52</v>
      </c>
      <c r="O13" s="38" t="s">
        <v>53</v>
      </c>
      <c r="P13" s="38" t="s">
        <v>56</v>
      </c>
    </row>
    <row r="14" spans="1:16" ht="15">
      <c r="A14" s="41"/>
      <c r="B14" s="99" t="s">
        <v>92</v>
      </c>
      <c r="C14" s="89" t="s">
        <v>93</v>
      </c>
      <c r="D14" s="90"/>
      <c r="E14" s="91"/>
      <c r="F14" s="46"/>
      <c r="G14" s="46"/>
      <c r="H14" s="79"/>
      <c r="I14" s="46"/>
      <c r="J14" s="46"/>
      <c r="K14" s="80"/>
      <c r="L14" s="79"/>
      <c r="M14" s="79"/>
      <c r="N14" s="79"/>
      <c r="O14" s="79"/>
      <c r="P14" s="80"/>
    </row>
    <row r="15" spans="1:16" ht="15">
      <c r="A15" s="41"/>
      <c r="B15" s="41"/>
      <c r="C15" s="92" t="s">
        <v>94</v>
      </c>
      <c r="D15" s="77"/>
      <c r="E15" s="93"/>
      <c r="F15" s="81"/>
      <c r="G15" s="82"/>
      <c r="H15" s="79"/>
      <c r="I15" s="83"/>
      <c r="J15" s="46"/>
      <c r="K15" s="80"/>
      <c r="L15" s="79"/>
      <c r="M15" s="79"/>
      <c r="N15" s="79"/>
      <c r="O15" s="79"/>
      <c r="P15" s="80"/>
    </row>
    <row r="16" spans="1:16" ht="38.25">
      <c r="A16" s="41">
        <v>1</v>
      </c>
      <c r="B16" s="41" t="s">
        <v>60</v>
      </c>
      <c r="C16" s="114" t="s">
        <v>133</v>
      </c>
      <c r="D16" s="59" t="s">
        <v>72</v>
      </c>
      <c r="E16" s="120">
        <v>45</v>
      </c>
      <c r="F16" s="81"/>
      <c r="G16" s="68"/>
      <c r="H16" s="67">
        <f aca="true" t="shared" si="0" ref="H16:H22">ROUND(F16*G16,2)</f>
        <v>0</v>
      </c>
      <c r="I16" s="88"/>
      <c r="J16" s="69"/>
      <c r="K16" s="70">
        <f>ROUND(SUM(H16+I16+J16),2)</f>
        <v>0</v>
      </c>
      <c r="L16" s="67">
        <f>ROUND(E16*F16,2)</f>
        <v>0</v>
      </c>
      <c r="M16" s="67">
        <f>ROUND(E16*H16,2)</f>
        <v>0</v>
      </c>
      <c r="N16" s="67">
        <f>ROUND(E16*I16,2)</f>
        <v>0</v>
      </c>
      <c r="O16" s="67">
        <f>ROUND(E16*J16,2)</f>
        <v>0</v>
      </c>
      <c r="P16" s="70">
        <f>ROUND(SUM(M16+N16+O16),2)</f>
        <v>0</v>
      </c>
    </row>
    <row r="17" spans="1:16" ht="15">
      <c r="A17" s="41"/>
      <c r="B17" s="41"/>
      <c r="C17" s="66" t="s">
        <v>135</v>
      </c>
      <c r="D17" s="94" t="s">
        <v>72</v>
      </c>
      <c r="E17" s="69">
        <f>E16*1.03</f>
        <v>46.35</v>
      </c>
      <c r="F17" s="81"/>
      <c r="G17" s="82"/>
      <c r="H17" s="67">
        <f t="shared" si="0"/>
        <v>0</v>
      </c>
      <c r="I17" s="142"/>
      <c r="J17" s="113"/>
      <c r="K17" s="70">
        <f aca="true" t="shared" si="1" ref="K17:K85">ROUND(SUM(H17+I17+J17),2)</f>
        <v>0</v>
      </c>
      <c r="L17" s="67">
        <f aca="true" t="shared" si="2" ref="L17:L85">ROUND(E17*F17,2)</f>
        <v>0</v>
      </c>
      <c r="M17" s="67">
        <f aca="true" t="shared" si="3" ref="M17:M85">ROUND(E17*H17,2)</f>
        <v>0</v>
      </c>
      <c r="N17" s="67">
        <f aca="true" t="shared" si="4" ref="N17:N85">ROUND(E17*I17,2)</f>
        <v>0</v>
      </c>
      <c r="O17" s="67">
        <f aca="true" t="shared" si="5" ref="O17:O85">ROUND(E17*J17,2)</f>
        <v>0</v>
      </c>
      <c r="P17" s="70">
        <f aca="true" t="shared" si="6" ref="P17:P85">ROUND(SUM(M17+N17+O17),2)</f>
        <v>0</v>
      </c>
    </row>
    <row r="18" spans="1:16" ht="38.25">
      <c r="A18" s="41">
        <v>2</v>
      </c>
      <c r="B18" s="41" t="s">
        <v>60</v>
      </c>
      <c r="C18" s="114" t="s">
        <v>132</v>
      </c>
      <c r="D18" s="59" t="s">
        <v>72</v>
      </c>
      <c r="E18" s="120">
        <v>780</v>
      </c>
      <c r="F18" s="81"/>
      <c r="G18" s="68"/>
      <c r="H18" s="67">
        <f t="shared" si="0"/>
        <v>0</v>
      </c>
      <c r="I18" s="140"/>
      <c r="J18" s="113"/>
      <c r="K18" s="70">
        <f t="shared" si="1"/>
        <v>0</v>
      </c>
      <c r="L18" s="67">
        <f t="shared" si="2"/>
        <v>0</v>
      </c>
      <c r="M18" s="67">
        <f t="shared" si="3"/>
        <v>0</v>
      </c>
      <c r="N18" s="67">
        <f t="shared" si="4"/>
        <v>0</v>
      </c>
      <c r="O18" s="67">
        <f t="shared" si="5"/>
        <v>0</v>
      </c>
      <c r="P18" s="70">
        <f t="shared" si="6"/>
        <v>0</v>
      </c>
    </row>
    <row r="19" spans="1:16" ht="15">
      <c r="A19" s="41"/>
      <c r="B19" s="41"/>
      <c r="C19" s="66" t="s">
        <v>134</v>
      </c>
      <c r="D19" s="94" t="s">
        <v>72</v>
      </c>
      <c r="E19" s="69">
        <f>E18*1.03</f>
        <v>803.4</v>
      </c>
      <c r="F19" s="81"/>
      <c r="G19" s="82"/>
      <c r="H19" s="67">
        <f t="shared" si="0"/>
        <v>0</v>
      </c>
      <c r="I19" s="142"/>
      <c r="J19" s="113"/>
      <c r="K19" s="70">
        <f t="shared" si="1"/>
        <v>0</v>
      </c>
      <c r="L19" s="67">
        <f t="shared" si="2"/>
        <v>0</v>
      </c>
      <c r="M19" s="67">
        <f t="shared" si="3"/>
        <v>0</v>
      </c>
      <c r="N19" s="67">
        <f t="shared" si="4"/>
        <v>0</v>
      </c>
      <c r="O19" s="67">
        <f t="shared" si="5"/>
        <v>0</v>
      </c>
      <c r="P19" s="70">
        <f t="shared" si="6"/>
        <v>0</v>
      </c>
    </row>
    <row r="20" spans="1:16" ht="38.25">
      <c r="A20" s="41">
        <v>3</v>
      </c>
      <c r="B20" s="41" t="s">
        <v>60</v>
      </c>
      <c r="C20" s="114" t="s">
        <v>231</v>
      </c>
      <c r="D20" s="59" t="s">
        <v>72</v>
      </c>
      <c r="E20" s="120">
        <v>15</v>
      </c>
      <c r="F20" s="81"/>
      <c r="G20" s="68"/>
      <c r="H20" s="67">
        <f t="shared" si="0"/>
        <v>0</v>
      </c>
      <c r="I20" s="140"/>
      <c r="J20" s="113"/>
      <c r="K20" s="70">
        <f t="shared" si="1"/>
        <v>0</v>
      </c>
      <c r="L20" s="67">
        <f t="shared" si="2"/>
        <v>0</v>
      </c>
      <c r="M20" s="67">
        <f t="shared" si="3"/>
        <v>0</v>
      </c>
      <c r="N20" s="67">
        <f t="shared" si="4"/>
        <v>0</v>
      </c>
      <c r="O20" s="67">
        <f t="shared" si="5"/>
        <v>0</v>
      </c>
      <c r="P20" s="70">
        <f t="shared" si="6"/>
        <v>0</v>
      </c>
    </row>
    <row r="21" spans="1:16" ht="15">
      <c r="A21" s="41"/>
      <c r="B21" s="41"/>
      <c r="C21" s="66" t="s">
        <v>232</v>
      </c>
      <c r="D21" s="94" t="s">
        <v>72</v>
      </c>
      <c r="E21" s="69">
        <f>E20*1.03</f>
        <v>15.450000000000001</v>
      </c>
      <c r="F21" s="81"/>
      <c r="G21" s="82"/>
      <c r="H21" s="67">
        <f t="shared" si="0"/>
        <v>0</v>
      </c>
      <c r="I21" s="142"/>
      <c r="J21" s="113"/>
      <c r="K21" s="70">
        <f t="shared" si="1"/>
        <v>0</v>
      </c>
      <c r="L21" s="67">
        <f t="shared" si="2"/>
        <v>0</v>
      </c>
      <c r="M21" s="67">
        <f t="shared" si="3"/>
        <v>0</v>
      </c>
      <c r="N21" s="67">
        <f t="shared" si="4"/>
        <v>0</v>
      </c>
      <c r="O21" s="67">
        <f t="shared" si="5"/>
        <v>0</v>
      </c>
      <c r="P21" s="70">
        <f t="shared" si="6"/>
        <v>0</v>
      </c>
    </row>
    <row r="22" spans="1:16" ht="38.25">
      <c r="A22" s="41">
        <v>4</v>
      </c>
      <c r="B22" s="54" t="s">
        <v>60</v>
      </c>
      <c r="C22" s="114" t="s">
        <v>131</v>
      </c>
      <c r="D22" s="59" t="s">
        <v>72</v>
      </c>
      <c r="E22" s="84">
        <v>270</v>
      </c>
      <c r="F22" s="68"/>
      <c r="G22" s="68"/>
      <c r="H22" s="67">
        <f t="shared" si="0"/>
        <v>0</v>
      </c>
      <c r="I22" s="88"/>
      <c r="J22" s="69"/>
      <c r="K22" s="70">
        <f t="shared" si="1"/>
        <v>0</v>
      </c>
      <c r="L22" s="67">
        <f t="shared" si="2"/>
        <v>0</v>
      </c>
      <c r="M22" s="67">
        <f t="shared" si="3"/>
        <v>0</v>
      </c>
      <c r="N22" s="67">
        <f t="shared" si="4"/>
        <v>0</v>
      </c>
      <c r="O22" s="67">
        <f t="shared" si="5"/>
        <v>0</v>
      </c>
      <c r="P22" s="70">
        <f t="shared" si="6"/>
        <v>0</v>
      </c>
    </row>
    <row r="23" spans="1:16" s="31" customFormat="1" ht="15">
      <c r="A23" s="41"/>
      <c r="B23" s="54"/>
      <c r="C23" s="66" t="s">
        <v>95</v>
      </c>
      <c r="D23" s="94" t="s">
        <v>72</v>
      </c>
      <c r="E23" s="69">
        <f>E22*1.2</f>
        <v>324</v>
      </c>
      <c r="F23" s="95"/>
      <c r="G23" s="95"/>
      <c r="H23" s="67">
        <f>ROUND(F23*G23,2)</f>
        <v>0</v>
      </c>
      <c r="I23" s="143"/>
      <c r="J23" s="69"/>
      <c r="K23" s="70">
        <f t="shared" si="1"/>
        <v>0</v>
      </c>
      <c r="L23" s="67">
        <f t="shared" si="2"/>
        <v>0</v>
      </c>
      <c r="M23" s="67">
        <f t="shared" si="3"/>
        <v>0</v>
      </c>
      <c r="N23" s="67">
        <f t="shared" si="4"/>
        <v>0</v>
      </c>
      <c r="O23" s="67">
        <f t="shared" si="5"/>
        <v>0</v>
      </c>
      <c r="P23" s="70">
        <f t="shared" si="6"/>
        <v>0</v>
      </c>
    </row>
    <row r="24" spans="1:16" s="31" customFormat="1" ht="15">
      <c r="A24" s="41">
        <v>5</v>
      </c>
      <c r="B24" s="54" t="s">
        <v>60</v>
      </c>
      <c r="C24" s="114" t="s">
        <v>136</v>
      </c>
      <c r="D24" s="94" t="s">
        <v>90</v>
      </c>
      <c r="E24" s="69">
        <v>10</v>
      </c>
      <c r="F24" s="96"/>
      <c r="G24" s="95"/>
      <c r="H24" s="67">
        <f>ROUND(F24*G24,2)</f>
        <v>0</v>
      </c>
      <c r="I24" s="88"/>
      <c r="J24" s="69"/>
      <c r="K24" s="70">
        <f t="shared" si="1"/>
        <v>0</v>
      </c>
      <c r="L24" s="67">
        <f t="shared" si="2"/>
        <v>0</v>
      </c>
      <c r="M24" s="67">
        <f t="shared" si="3"/>
        <v>0</v>
      </c>
      <c r="N24" s="67">
        <f t="shared" si="4"/>
        <v>0</v>
      </c>
      <c r="O24" s="67">
        <f t="shared" si="5"/>
        <v>0</v>
      </c>
      <c r="P24" s="70">
        <f t="shared" si="6"/>
        <v>0</v>
      </c>
    </row>
    <row r="25" spans="1:16" s="31" customFormat="1" ht="15">
      <c r="A25" s="41"/>
      <c r="B25" s="54"/>
      <c r="C25" s="66" t="s">
        <v>148</v>
      </c>
      <c r="D25" s="94" t="s">
        <v>90</v>
      </c>
      <c r="E25" s="69">
        <v>10</v>
      </c>
      <c r="F25" s="95"/>
      <c r="G25" s="95"/>
      <c r="H25" s="67">
        <f>ROUND(F25*G25,2)</f>
        <v>0</v>
      </c>
      <c r="I25" s="143"/>
      <c r="J25" s="69"/>
      <c r="K25" s="70">
        <f t="shared" si="1"/>
        <v>0</v>
      </c>
      <c r="L25" s="67">
        <f t="shared" si="2"/>
        <v>0</v>
      </c>
      <c r="M25" s="67">
        <f t="shared" si="3"/>
        <v>0</v>
      </c>
      <c r="N25" s="67">
        <f t="shared" si="4"/>
        <v>0</v>
      </c>
      <c r="O25" s="67">
        <f t="shared" si="5"/>
        <v>0</v>
      </c>
      <c r="P25" s="70">
        <f t="shared" si="6"/>
        <v>0</v>
      </c>
    </row>
    <row r="26" spans="1:16" s="31" customFormat="1" ht="15">
      <c r="A26" s="41">
        <v>6</v>
      </c>
      <c r="B26" s="54"/>
      <c r="C26" s="114" t="s">
        <v>137</v>
      </c>
      <c r="D26" s="94" t="s">
        <v>90</v>
      </c>
      <c r="E26" s="69">
        <v>14</v>
      </c>
      <c r="F26" s="96"/>
      <c r="G26" s="95"/>
      <c r="H26" s="67">
        <f>ROUND(F26*G26,2)</f>
        <v>0</v>
      </c>
      <c r="I26" s="88"/>
      <c r="J26" s="69"/>
      <c r="K26" s="70">
        <f t="shared" si="1"/>
        <v>0</v>
      </c>
      <c r="L26" s="67">
        <f t="shared" si="2"/>
        <v>0</v>
      </c>
      <c r="M26" s="67">
        <f t="shared" si="3"/>
        <v>0</v>
      </c>
      <c r="N26" s="67">
        <f t="shared" si="4"/>
        <v>0</v>
      </c>
      <c r="O26" s="67">
        <f t="shared" si="5"/>
        <v>0</v>
      </c>
      <c r="P26" s="70">
        <f t="shared" si="6"/>
        <v>0</v>
      </c>
    </row>
    <row r="27" spans="1:16" s="31" customFormat="1" ht="15">
      <c r="A27" s="41"/>
      <c r="B27" s="54"/>
      <c r="C27" s="66" t="s">
        <v>138</v>
      </c>
      <c r="D27" s="94" t="s">
        <v>90</v>
      </c>
      <c r="E27" s="69">
        <v>14</v>
      </c>
      <c r="F27" s="95"/>
      <c r="G27" s="95"/>
      <c r="H27" s="67"/>
      <c r="I27" s="143"/>
      <c r="J27" s="69"/>
      <c r="K27" s="70">
        <f t="shared" si="1"/>
        <v>0</v>
      </c>
      <c r="L27" s="67">
        <f t="shared" si="2"/>
        <v>0</v>
      </c>
      <c r="M27" s="67">
        <f t="shared" si="3"/>
        <v>0</v>
      </c>
      <c r="N27" s="67">
        <f t="shared" si="4"/>
        <v>0</v>
      </c>
      <c r="O27" s="67">
        <f t="shared" si="5"/>
        <v>0</v>
      </c>
      <c r="P27" s="70">
        <f t="shared" si="6"/>
        <v>0</v>
      </c>
    </row>
    <row r="28" spans="1:16" s="31" customFormat="1" ht="15">
      <c r="A28" s="41">
        <v>7</v>
      </c>
      <c r="B28" s="54"/>
      <c r="C28" s="114" t="s">
        <v>234</v>
      </c>
      <c r="D28" s="94" t="s">
        <v>90</v>
      </c>
      <c r="E28" s="69">
        <v>6</v>
      </c>
      <c r="F28" s="96"/>
      <c r="G28" s="95"/>
      <c r="H28" s="67">
        <f>ROUND(F28*G28,2)</f>
        <v>0</v>
      </c>
      <c r="I28" s="88"/>
      <c r="J28" s="69"/>
      <c r="K28" s="70">
        <f>ROUND(SUM(H28+I28+J28),2)</f>
        <v>0</v>
      </c>
      <c r="L28" s="67">
        <f>ROUND(E28*F28,2)</f>
        <v>0</v>
      </c>
      <c r="M28" s="67">
        <f>ROUND(E28*H28,2)</f>
        <v>0</v>
      </c>
      <c r="N28" s="67">
        <f>ROUND(E28*I28,2)</f>
        <v>0</v>
      </c>
      <c r="O28" s="67">
        <f>ROUND(E28*J28,2)</f>
        <v>0</v>
      </c>
      <c r="P28" s="70">
        <f>ROUND(SUM(M28+N28+O28),2)</f>
        <v>0</v>
      </c>
    </row>
    <row r="29" spans="1:16" s="31" customFormat="1" ht="15">
      <c r="A29" s="41"/>
      <c r="B29" s="54"/>
      <c r="C29" s="66" t="s">
        <v>235</v>
      </c>
      <c r="D29" s="94" t="s">
        <v>90</v>
      </c>
      <c r="E29" s="69">
        <v>1</v>
      </c>
      <c r="F29" s="95"/>
      <c r="G29" s="95"/>
      <c r="H29" s="67"/>
      <c r="I29" s="143"/>
      <c r="J29" s="69"/>
      <c r="K29" s="70">
        <f>ROUND(SUM(H29+I29+J29),2)</f>
        <v>0</v>
      </c>
      <c r="L29" s="67">
        <f>ROUND(E29*F29,2)</f>
        <v>0</v>
      </c>
      <c r="M29" s="67">
        <f>ROUND(E29*H29,2)</f>
        <v>0</v>
      </c>
      <c r="N29" s="67">
        <f>ROUND(E29*I29,2)</f>
        <v>0</v>
      </c>
      <c r="O29" s="67">
        <f>ROUND(E29*J29,2)</f>
        <v>0</v>
      </c>
      <c r="P29" s="70">
        <f>ROUND(SUM(M29+N29+O29),2)</f>
        <v>0</v>
      </c>
    </row>
    <row r="30" spans="1:16" s="31" customFormat="1" ht="15">
      <c r="A30" s="41"/>
      <c r="B30" s="54"/>
      <c r="C30" s="66" t="s">
        <v>236</v>
      </c>
      <c r="D30" s="94" t="s">
        <v>90</v>
      </c>
      <c r="E30" s="69">
        <v>5</v>
      </c>
      <c r="F30" s="95"/>
      <c r="G30" s="95"/>
      <c r="H30" s="67"/>
      <c r="I30" s="143"/>
      <c r="J30" s="69"/>
      <c r="K30" s="70">
        <f>ROUND(SUM(H30+I30+J30),2)</f>
        <v>0</v>
      </c>
      <c r="L30" s="67">
        <f>ROUND(E30*F30,2)</f>
        <v>0</v>
      </c>
      <c r="M30" s="67">
        <f>ROUND(E30*H30,2)</f>
        <v>0</v>
      </c>
      <c r="N30" s="67">
        <f>ROUND(E30*I30,2)</f>
        <v>0</v>
      </c>
      <c r="O30" s="67">
        <f>ROUND(E30*J30,2)</f>
        <v>0</v>
      </c>
      <c r="P30" s="70">
        <f>ROUND(SUM(M30+N30+O30),2)</f>
        <v>0</v>
      </c>
    </row>
    <row r="31" spans="1:16" s="31" customFormat="1" ht="15">
      <c r="A31" s="41">
        <v>8</v>
      </c>
      <c r="B31" s="54" t="s">
        <v>60</v>
      </c>
      <c r="C31" s="114" t="s">
        <v>96</v>
      </c>
      <c r="D31" s="94" t="s">
        <v>90</v>
      </c>
      <c r="E31" s="69">
        <v>32</v>
      </c>
      <c r="F31" s="96"/>
      <c r="G31" s="95"/>
      <c r="H31" s="67">
        <f>ROUND(F31*G31,2)</f>
        <v>0</v>
      </c>
      <c r="I31" s="121"/>
      <c r="J31" s="69"/>
      <c r="K31" s="70">
        <f t="shared" si="1"/>
        <v>0</v>
      </c>
      <c r="L31" s="67">
        <f t="shared" si="2"/>
        <v>0</v>
      </c>
      <c r="M31" s="67">
        <f t="shared" si="3"/>
        <v>0</v>
      </c>
      <c r="N31" s="67">
        <f t="shared" si="4"/>
        <v>0</v>
      </c>
      <c r="O31" s="67">
        <f t="shared" si="5"/>
        <v>0</v>
      </c>
      <c r="P31" s="70">
        <f t="shared" si="6"/>
        <v>0</v>
      </c>
    </row>
    <row r="32" spans="1:16" s="31" customFormat="1" ht="15">
      <c r="A32" s="41"/>
      <c r="B32" s="54"/>
      <c r="C32" s="66" t="s">
        <v>97</v>
      </c>
      <c r="D32" s="94" t="s">
        <v>90</v>
      </c>
      <c r="E32" s="69">
        <v>32</v>
      </c>
      <c r="F32" s="95"/>
      <c r="G32" s="95"/>
      <c r="H32" s="67">
        <f>ROUND(F32*G32,2)</f>
        <v>0</v>
      </c>
      <c r="I32" s="145"/>
      <c r="J32" s="69"/>
      <c r="K32" s="70">
        <f t="shared" si="1"/>
        <v>0</v>
      </c>
      <c r="L32" s="67">
        <f t="shared" si="2"/>
        <v>0</v>
      </c>
      <c r="M32" s="67">
        <f t="shared" si="3"/>
        <v>0</v>
      </c>
      <c r="N32" s="67">
        <f t="shared" si="4"/>
        <v>0</v>
      </c>
      <c r="O32" s="67">
        <f t="shared" si="5"/>
        <v>0</v>
      </c>
      <c r="P32" s="70">
        <f t="shared" si="6"/>
        <v>0</v>
      </c>
    </row>
    <row r="33" spans="1:16" s="31" customFormat="1" ht="15">
      <c r="A33" s="41">
        <v>9</v>
      </c>
      <c r="B33" s="54" t="s">
        <v>60</v>
      </c>
      <c r="C33" s="114" t="s">
        <v>198</v>
      </c>
      <c r="D33" s="94" t="s">
        <v>90</v>
      </c>
      <c r="E33" s="69">
        <f>E34+E35+E36+E37+E38+E39</f>
        <v>14</v>
      </c>
      <c r="F33" s="96"/>
      <c r="G33" s="95"/>
      <c r="H33" s="67">
        <f>ROUND(F33*G33,2)</f>
        <v>0</v>
      </c>
      <c r="I33" s="146"/>
      <c r="J33" s="69"/>
      <c r="K33" s="70">
        <f t="shared" si="1"/>
        <v>0</v>
      </c>
      <c r="L33" s="67">
        <f t="shared" si="2"/>
        <v>0</v>
      </c>
      <c r="M33" s="67">
        <f t="shared" si="3"/>
        <v>0</v>
      </c>
      <c r="N33" s="67">
        <f t="shared" si="4"/>
        <v>0</v>
      </c>
      <c r="O33" s="67">
        <f t="shared" si="5"/>
        <v>0</v>
      </c>
      <c r="P33" s="70">
        <f t="shared" si="6"/>
        <v>0</v>
      </c>
    </row>
    <row r="34" spans="1:16" s="31" customFormat="1" ht="25.5">
      <c r="A34" s="41"/>
      <c r="B34" s="54"/>
      <c r="C34" s="66" t="s">
        <v>161</v>
      </c>
      <c r="D34" s="94" t="s">
        <v>90</v>
      </c>
      <c r="E34" s="69">
        <v>6</v>
      </c>
      <c r="F34" s="95"/>
      <c r="G34" s="95"/>
      <c r="H34" s="67"/>
      <c r="I34" s="103"/>
      <c r="J34" s="69"/>
      <c r="K34" s="70">
        <f t="shared" si="1"/>
        <v>0</v>
      </c>
      <c r="L34" s="67">
        <f t="shared" si="2"/>
        <v>0</v>
      </c>
      <c r="M34" s="67">
        <f t="shared" si="3"/>
        <v>0</v>
      </c>
      <c r="N34" s="67">
        <f t="shared" si="4"/>
        <v>0</v>
      </c>
      <c r="O34" s="67">
        <f t="shared" si="5"/>
        <v>0</v>
      </c>
      <c r="P34" s="70">
        <f t="shared" si="6"/>
        <v>0</v>
      </c>
    </row>
    <row r="35" spans="1:16" s="31" customFormat="1" ht="15">
      <c r="A35" s="41"/>
      <c r="B35" s="54"/>
      <c r="C35" s="66" t="s">
        <v>151</v>
      </c>
      <c r="D35" s="94" t="s">
        <v>90</v>
      </c>
      <c r="E35" s="69">
        <v>1</v>
      </c>
      <c r="F35" s="95"/>
      <c r="G35" s="95"/>
      <c r="H35" s="67"/>
      <c r="I35" s="144"/>
      <c r="J35" s="69"/>
      <c r="K35" s="70">
        <f t="shared" si="1"/>
        <v>0</v>
      </c>
      <c r="L35" s="67">
        <f t="shared" si="2"/>
        <v>0</v>
      </c>
      <c r="M35" s="67">
        <f t="shared" si="3"/>
        <v>0</v>
      </c>
      <c r="N35" s="67">
        <f t="shared" si="4"/>
        <v>0</v>
      </c>
      <c r="O35" s="67">
        <f t="shared" si="5"/>
        <v>0</v>
      </c>
      <c r="P35" s="70">
        <f t="shared" si="6"/>
        <v>0</v>
      </c>
    </row>
    <row r="36" spans="1:16" s="31" customFormat="1" ht="15">
      <c r="A36" s="41"/>
      <c r="B36" s="54"/>
      <c r="C36" s="66" t="s">
        <v>140</v>
      </c>
      <c r="D36" s="94" t="s">
        <v>90</v>
      </c>
      <c r="E36" s="69">
        <v>2</v>
      </c>
      <c r="F36" s="95"/>
      <c r="G36" s="95"/>
      <c r="H36" s="67"/>
      <c r="I36" s="143"/>
      <c r="J36" s="69"/>
      <c r="K36" s="70">
        <f t="shared" si="1"/>
        <v>0</v>
      </c>
      <c r="L36" s="67">
        <f t="shared" si="2"/>
        <v>0</v>
      </c>
      <c r="M36" s="67">
        <f t="shared" si="3"/>
        <v>0</v>
      </c>
      <c r="N36" s="67">
        <f t="shared" si="4"/>
        <v>0</v>
      </c>
      <c r="O36" s="67">
        <f t="shared" si="5"/>
        <v>0</v>
      </c>
      <c r="P36" s="70">
        <f t="shared" si="6"/>
        <v>0</v>
      </c>
    </row>
    <row r="37" spans="1:16" s="31" customFormat="1" ht="15">
      <c r="A37" s="41"/>
      <c r="B37" s="54"/>
      <c r="C37" s="66" t="s">
        <v>149</v>
      </c>
      <c r="D37" s="94" t="s">
        <v>90</v>
      </c>
      <c r="E37" s="69">
        <v>1</v>
      </c>
      <c r="F37" s="95"/>
      <c r="G37" s="95"/>
      <c r="H37" s="67"/>
      <c r="I37" s="143"/>
      <c r="J37" s="69"/>
      <c r="K37" s="70">
        <f t="shared" si="1"/>
        <v>0</v>
      </c>
      <c r="L37" s="67">
        <f t="shared" si="2"/>
        <v>0</v>
      </c>
      <c r="M37" s="67">
        <f t="shared" si="3"/>
        <v>0</v>
      </c>
      <c r="N37" s="67">
        <f t="shared" si="4"/>
        <v>0</v>
      </c>
      <c r="O37" s="67">
        <f t="shared" si="5"/>
        <v>0</v>
      </c>
      <c r="P37" s="70">
        <f t="shared" si="6"/>
        <v>0</v>
      </c>
    </row>
    <row r="38" spans="1:16" s="31" customFormat="1" ht="15">
      <c r="A38" s="41"/>
      <c r="B38" s="54"/>
      <c r="C38" s="66" t="s">
        <v>150</v>
      </c>
      <c r="D38" s="94" t="s">
        <v>90</v>
      </c>
      <c r="E38" s="69">
        <v>3</v>
      </c>
      <c r="F38" s="95"/>
      <c r="G38" s="95"/>
      <c r="H38" s="67"/>
      <c r="I38" s="143"/>
      <c r="J38" s="69"/>
      <c r="K38" s="70">
        <f t="shared" si="1"/>
        <v>0</v>
      </c>
      <c r="L38" s="67">
        <f t="shared" si="2"/>
        <v>0</v>
      </c>
      <c r="M38" s="67">
        <f t="shared" si="3"/>
        <v>0</v>
      </c>
      <c r="N38" s="67">
        <f t="shared" si="4"/>
        <v>0</v>
      </c>
      <c r="O38" s="67">
        <f t="shared" si="5"/>
        <v>0</v>
      </c>
      <c r="P38" s="70">
        <f t="shared" si="6"/>
        <v>0</v>
      </c>
    </row>
    <row r="39" spans="1:16" s="31" customFormat="1" ht="15">
      <c r="A39" s="41"/>
      <c r="B39" s="54"/>
      <c r="C39" s="66" t="s">
        <v>139</v>
      </c>
      <c r="D39" s="94" t="s">
        <v>90</v>
      </c>
      <c r="E39" s="69">
        <v>1</v>
      </c>
      <c r="F39" s="95"/>
      <c r="G39" s="95"/>
      <c r="H39" s="67"/>
      <c r="I39" s="143"/>
      <c r="J39" s="69"/>
      <c r="K39" s="70">
        <f t="shared" si="1"/>
        <v>0</v>
      </c>
      <c r="L39" s="67">
        <f t="shared" si="2"/>
        <v>0</v>
      </c>
      <c r="M39" s="67">
        <f t="shared" si="3"/>
        <v>0</v>
      </c>
      <c r="N39" s="67">
        <f t="shared" si="4"/>
        <v>0</v>
      </c>
      <c r="O39" s="67">
        <f t="shared" si="5"/>
        <v>0</v>
      </c>
      <c r="P39" s="70">
        <f t="shared" si="6"/>
        <v>0</v>
      </c>
    </row>
    <row r="40" spans="1:16" s="31" customFormat="1" ht="15">
      <c r="A40" s="41">
        <v>10</v>
      </c>
      <c r="B40" s="54" t="s">
        <v>60</v>
      </c>
      <c r="C40" s="114" t="s">
        <v>141</v>
      </c>
      <c r="D40" s="94" t="s">
        <v>90</v>
      </c>
      <c r="E40" s="69">
        <f>SUM(E41:E45)</f>
        <v>16</v>
      </c>
      <c r="F40" s="96"/>
      <c r="G40" s="95"/>
      <c r="H40" s="67">
        <f>ROUND(F40*G40,2)</f>
        <v>0</v>
      </c>
      <c r="I40" s="121"/>
      <c r="J40" s="69"/>
      <c r="K40" s="70">
        <f t="shared" si="1"/>
        <v>0</v>
      </c>
      <c r="L40" s="67">
        <f t="shared" si="2"/>
        <v>0</v>
      </c>
      <c r="M40" s="67">
        <f t="shared" si="3"/>
        <v>0</v>
      </c>
      <c r="N40" s="67">
        <f t="shared" si="4"/>
        <v>0</v>
      </c>
      <c r="O40" s="67">
        <f t="shared" si="5"/>
        <v>0</v>
      </c>
      <c r="P40" s="70">
        <f t="shared" si="6"/>
        <v>0</v>
      </c>
    </row>
    <row r="41" spans="1:16" s="31" customFormat="1" ht="25.5">
      <c r="A41" s="41"/>
      <c r="B41" s="54"/>
      <c r="C41" s="66" t="s">
        <v>154</v>
      </c>
      <c r="D41" s="94" t="s">
        <v>90</v>
      </c>
      <c r="E41" s="69">
        <v>10</v>
      </c>
      <c r="F41" s="95"/>
      <c r="G41" s="95"/>
      <c r="H41" s="67"/>
      <c r="I41" s="143"/>
      <c r="J41" s="69"/>
      <c r="K41" s="70">
        <f t="shared" si="1"/>
        <v>0</v>
      </c>
      <c r="L41" s="67">
        <f t="shared" si="2"/>
        <v>0</v>
      </c>
      <c r="M41" s="67">
        <f t="shared" si="3"/>
        <v>0</v>
      </c>
      <c r="N41" s="67">
        <f t="shared" si="4"/>
        <v>0</v>
      </c>
      <c r="O41" s="67">
        <f t="shared" si="5"/>
        <v>0</v>
      </c>
      <c r="P41" s="70">
        <f t="shared" si="6"/>
        <v>0</v>
      </c>
    </row>
    <row r="42" spans="1:16" s="31" customFormat="1" ht="15">
      <c r="A42" s="41"/>
      <c r="B42" s="54"/>
      <c r="C42" s="66" t="s">
        <v>160</v>
      </c>
      <c r="D42" s="94" t="s">
        <v>90</v>
      </c>
      <c r="E42" s="69">
        <v>1</v>
      </c>
      <c r="F42" s="95"/>
      <c r="G42" s="95"/>
      <c r="H42" s="67"/>
      <c r="I42" s="143"/>
      <c r="J42" s="69"/>
      <c r="K42" s="70">
        <f t="shared" si="1"/>
        <v>0</v>
      </c>
      <c r="L42" s="67">
        <f t="shared" si="2"/>
        <v>0</v>
      </c>
      <c r="M42" s="67">
        <f t="shared" si="3"/>
        <v>0</v>
      </c>
      <c r="N42" s="67">
        <f t="shared" si="4"/>
        <v>0</v>
      </c>
      <c r="O42" s="67">
        <f t="shared" si="5"/>
        <v>0</v>
      </c>
      <c r="P42" s="70">
        <f t="shared" si="6"/>
        <v>0</v>
      </c>
    </row>
    <row r="43" spans="1:16" s="31" customFormat="1" ht="15">
      <c r="A43" s="41"/>
      <c r="B43" s="54"/>
      <c r="C43" s="66" t="s">
        <v>230</v>
      </c>
      <c r="D43" s="94" t="s">
        <v>90</v>
      </c>
      <c r="E43" s="69">
        <v>3</v>
      </c>
      <c r="F43" s="95"/>
      <c r="G43" s="95"/>
      <c r="H43" s="67"/>
      <c r="I43" s="143"/>
      <c r="J43" s="69"/>
      <c r="K43" s="70">
        <f t="shared" si="1"/>
        <v>0</v>
      </c>
      <c r="L43" s="67">
        <f t="shared" si="2"/>
        <v>0</v>
      </c>
      <c r="M43" s="67">
        <f t="shared" si="3"/>
        <v>0</v>
      </c>
      <c r="N43" s="67">
        <f t="shared" si="4"/>
        <v>0</v>
      </c>
      <c r="O43" s="67">
        <f t="shared" si="5"/>
        <v>0</v>
      </c>
      <c r="P43" s="70">
        <f t="shared" si="6"/>
        <v>0</v>
      </c>
    </row>
    <row r="44" spans="1:16" s="31" customFormat="1" ht="15">
      <c r="A44" s="41"/>
      <c r="B44" s="54"/>
      <c r="C44" s="66" t="s">
        <v>155</v>
      </c>
      <c r="D44" s="94" t="s">
        <v>90</v>
      </c>
      <c r="E44" s="69">
        <v>1</v>
      </c>
      <c r="F44" s="95"/>
      <c r="G44" s="95"/>
      <c r="H44" s="67"/>
      <c r="I44" s="143"/>
      <c r="J44" s="69"/>
      <c r="K44" s="70">
        <f t="shared" si="1"/>
        <v>0</v>
      </c>
      <c r="L44" s="67">
        <f t="shared" si="2"/>
        <v>0</v>
      </c>
      <c r="M44" s="67">
        <f t="shared" si="3"/>
        <v>0</v>
      </c>
      <c r="N44" s="67">
        <f t="shared" si="4"/>
        <v>0</v>
      </c>
      <c r="O44" s="67">
        <f t="shared" si="5"/>
        <v>0</v>
      </c>
      <c r="P44" s="70">
        <f t="shared" si="6"/>
        <v>0</v>
      </c>
    </row>
    <row r="45" spans="1:16" s="31" customFormat="1" ht="15">
      <c r="A45" s="41"/>
      <c r="B45" s="54"/>
      <c r="C45" s="66" t="s">
        <v>156</v>
      </c>
      <c r="D45" s="94" t="s">
        <v>90</v>
      </c>
      <c r="E45" s="69">
        <v>1</v>
      </c>
      <c r="F45" s="95"/>
      <c r="G45" s="95"/>
      <c r="H45" s="67"/>
      <c r="I45" s="143"/>
      <c r="J45" s="69"/>
      <c r="K45" s="70">
        <f t="shared" si="1"/>
        <v>0</v>
      </c>
      <c r="L45" s="67">
        <f t="shared" si="2"/>
        <v>0</v>
      </c>
      <c r="M45" s="67">
        <f t="shared" si="3"/>
        <v>0</v>
      </c>
      <c r="N45" s="67">
        <f t="shared" si="4"/>
        <v>0</v>
      </c>
      <c r="O45" s="67">
        <f t="shared" si="5"/>
        <v>0</v>
      </c>
      <c r="P45" s="70">
        <f t="shared" si="6"/>
        <v>0</v>
      </c>
    </row>
    <row r="46" spans="1:16" s="31" customFormat="1" ht="15">
      <c r="A46" s="41">
        <v>11</v>
      </c>
      <c r="B46" s="54" t="s">
        <v>60</v>
      </c>
      <c r="C46" s="114" t="s">
        <v>98</v>
      </c>
      <c r="D46" s="94" t="s">
        <v>90</v>
      </c>
      <c r="E46" s="69">
        <f>E47+E48</f>
        <v>4</v>
      </c>
      <c r="F46" s="96"/>
      <c r="G46" s="95"/>
      <c r="H46" s="67">
        <f>ROUND(F46*G46,2)</f>
        <v>0</v>
      </c>
      <c r="I46" s="121"/>
      <c r="J46" s="69"/>
      <c r="K46" s="70">
        <f t="shared" si="1"/>
        <v>0</v>
      </c>
      <c r="L46" s="67">
        <f t="shared" si="2"/>
        <v>0</v>
      </c>
      <c r="M46" s="67">
        <f t="shared" si="3"/>
        <v>0</v>
      </c>
      <c r="N46" s="67">
        <f t="shared" si="4"/>
        <v>0</v>
      </c>
      <c r="O46" s="67">
        <f t="shared" si="5"/>
        <v>0</v>
      </c>
      <c r="P46" s="70">
        <f t="shared" si="6"/>
        <v>0</v>
      </c>
    </row>
    <row r="47" spans="1:16" s="31" customFormat="1" ht="25.5">
      <c r="A47" s="41"/>
      <c r="B47" s="54"/>
      <c r="C47" s="66" t="s">
        <v>233</v>
      </c>
      <c r="D47" s="94" t="s">
        <v>90</v>
      </c>
      <c r="E47" s="69">
        <v>3</v>
      </c>
      <c r="F47" s="95"/>
      <c r="G47" s="95"/>
      <c r="H47" s="67"/>
      <c r="I47" s="95"/>
      <c r="J47" s="69"/>
      <c r="K47" s="70">
        <f t="shared" si="1"/>
        <v>0</v>
      </c>
      <c r="L47" s="67">
        <f t="shared" si="2"/>
        <v>0</v>
      </c>
      <c r="M47" s="67">
        <f t="shared" si="3"/>
        <v>0</v>
      </c>
      <c r="N47" s="67">
        <f t="shared" si="4"/>
        <v>0</v>
      </c>
      <c r="O47" s="67">
        <f t="shared" si="5"/>
        <v>0</v>
      </c>
      <c r="P47" s="70">
        <f t="shared" si="6"/>
        <v>0</v>
      </c>
    </row>
    <row r="48" spans="1:16" s="31" customFormat="1" ht="15">
      <c r="A48" s="41"/>
      <c r="B48" s="54"/>
      <c r="C48" s="66" t="s">
        <v>157</v>
      </c>
      <c r="D48" s="94" t="s">
        <v>90</v>
      </c>
      <c r="E48" s="69">
        <v>1</v>
      </c>
      <c r="F48" s="95"/>
      <c r="G48" s="95"/>
      <c r="H48" s="67"/>
      <c r="I48" s="95"/>
      <c r="J48" s="69"/>
      <c r="K48" s="70">
        <f t="shared" si="1"/>
        <v>0</v>
      </c>
      <c r="L48" s="67">
        <f t="shared" si="2"/>
        <v>0</v>
      </c>
      <c r="M48" s="67">
        <f t="shared" si="3"/>
        <v>0</v>
      </c>
      <c r="N48" s="67">
        <f t="shared" si="4"/>
        <v>0</v>
      </c>
      <c r="O48" s="67">
        <f t="shared" si="5"/>
        <v>0</v>
      </c>
      <c r="P48" s="70">
        <f t="shared" si="6"/>
        <v>0</v>
      </c>
    </row>
    <row r="49" spans="1:16" s="31" customFormat="1" ht="15">
      <c r="A49" s="41">
        <v>12</v>
      </c>
      <c r="B49" s="54" t="s">
        <v>60</v>
      </c>
      <c r="C49" s="114" t="s">
        <v>143</v>
      </c>
      <c r="D49" s="94" t="s">
        <v>90</v>
      </c>
      <c r="E49" s="69">
        <v>36</v>
      </c>
      <c r="F49" s="96"/>
      <c r="G49" s="95"/>
      <c r="H49" s="67">
        <f>ROUND(F49*G49,2)</f>
        <v>0</v>
      </c>
      <c r="I49" s="121"/>
      <c r="J49" s="69"/>
      <c r="K49" s="70">
        <f t="shared" si="1"/>
        <v>0</v>
      </c>
      <c r="L49" s="67">
        <f t="shared" si="2"/>
        <v>0</v>
      </c>
      <c r="M49" s="67">
        <f t="shared" si="3"/>
        <v>0</v>
      </c>
      <c r="N49" s="67">
        <f t="shared" si="4"/>
        <v>0</v>
      </c>
      <c r="O49" s="67">
        <f t="shared" si="5"/>
        <v>0</v>
      </c>
      <c r="P49" s="70">
        <f t="shared" si="6"/>
        <v>0</v>
      </c>
    </row>
    <row r="50" spans="1:16" s="31" customFormat="1" ht="15">
      <c r="A50" s="41"/>
      <c r="B50" s="54"/>
      <c r="C50" s="66" t="s">
        <v>144</v>
      </c>
      <c r="D50" s="94" t="s">
        <v>90</v>
      </c>
      <c r="E50" s="69">
        <v>36</v>
      </c>
      <c r="F50" s="95"/>
      <c r="G50" s="95"/>
      <c r="H50" s="67"/>
      <c r="I50" s="143"/>
      <c r="J50" s="69"/>
      <c r="K50" s="70">
        <f t="shared" si="1"/>
        <v>0</v>
      </c>
      <c r="L50" s="67">
        <f t="shared" si="2"/>
        <v>0</v>
      </c>
      <c r="M50" s="67">
        <f t="shared" si="3"/>
        <v>0</v>
      </c>
      <c r="N50" s="67">
        <f t="shared" si="4"/>
        <v>0</v>
      </c>
      <c r="O50" s="67">
        <f t="shared" si="5"/>
        <v>0</v>
      </c>
      <c r="P50" s="70">
        <f t="shared" si="6"/>
        <v>0</v>
      </c>
    </row>
    <row r="51" spans="1:16" s="31" customFormat="1" ht="15">
      <c r="A51" s="41">
        <v>13</v>
      </c>
      <c r="B51" s="54" t="s">
        <v>60</v>
      </c>
      <c r="C51" s="114" t="s">
        <v>165</v>
      </c>
      <c r="D51" s="94" t="s">
        <v>90</v>
      </c>
      <c r="E51" s="69">
        <v>1</v>
      </c>
      <c r="F51" s="96"/>
      <c r="G51" s="95"/>
      <c r="H51" s="67">
        <f>ROUND(F51*G51,2)</f>
        <v>0</v>
      </c>
      <c r="I51" s="121"/>
      <c r="J51" s="69"/>
      <c r="K51" s="70">
        <f t="shared" si="1"/>
        <v>0</v>
      </c>
      <c r="L51" s="67">
        <f t="shared" si="2"/>
        <v>0</v>
      </c>
      <c r="M51" s="67">
        <f t="shared" si="3"/>
        <v>0</v>
      </c>
      <c r="N51" s="67">
        <f t="shared" si="4"/>
        <v>0</v>
      </c>
      <c r="O51" s="67">
        <f t="shared" si="5"/>
        <v>0</v>
      </c>
      <c r="P51" s="70">
        <f t="shared" si="6"/>
        <v>0</v>
      </c>
    </row>
    <row r="52" spans="1:16" s="31" customFormat="1" ht="15">
      <c r="A52" s="41"/>
      <c r="B52" s="54"/>
      <c r="C52" s="66" t="s">
        <v>166</v>
      </c>
      <c r="D52" s="94" t="s">
        <v>90</v>
      </c>
      <c r="E52" s="69">
        <v>1</v>
      </c>
      <c r="F52" s="95"/>
      <c r="G52" s="95"/>
      <c r="H52" s="67"/>
      <c r="I52" s="143"/>
      <c r="J52" s="69"/>
      <c r="K52" s="70">
        <f t="shared" si="1"/>
        <v>0</v>
      </c>
      <c r="L52" s="67">
        <f t="shared" si="2"/>
        <v>0</v>
      </c>
      <c r="M52" s="67">
        <f t="shared" si="3"/>
        <v>0</v>
      </c>
      <c r="N52" s="67">
        <f t="shared" si="4"/>
        <v>0</v>
      </c>
      <c r="O52" s="67">
        <f t="shared" si="5"/>
        <v>0</v>
      </c>
      <c r="P52" s="70">
        <f t="shared" si="6"/>
        <v>0</v>
      </c>
    </row>
    <row r="53" spans="1:16" s="31" customFormat="1" ht="15">
      <c r="A53" s="41">
        <v>14</v>
      </c>
      <c r="B53" s="54" t="s">
        <v>60</v>
      </c>
      <c r="C53" s="114" t="s">
        <v>99</v>
      </c>
      <c r="D53" s="94" t="s">
        <v>90</v>
      </c>
      <c r="E53" s="69">
        <f>E54+E55</f>
        <v>69</v>
      </c>
      <c r="F53" s="95"/>
      <c r="G53" s="95"/>
      <c r="H53" s="67">
        <f>ROUND(F53*G53,2)</f>
        <v>0</v>
      </c>
      <c r="I53" s="121"/>
      <c r="J53" s="69"/>
      <c r="K53" s="70">
        <f t="shared" si="1"/>
        <v>0</v>
      </c>
      <c r="L53" s="67">
        <f t="shared" si="2"/>
        <v>0</v>
      </c>
      <c r="M53" s="67">
        <f t="shared" si="3"/>
        <v>0</v>
      </c>
      <c r="N53" s="67">
        <f t="shared" si="4"/>
        <v>0</v>
      </c>
      <c r="O53" s="67">
        <f t="shared" si="5"/>
        <v>0</v>
      </c>
      <c r="P53" s="70">
        <f t="shared" si="6"/>
        <v>0</v>
      </c>
    </row>
    <row r="54" spans="1:16" s="31" customFormat="1" ht="15">
      <c r="A54" s="41"/>
      <c r="B54" s="54"/>
      <c r="C54" s="66" t="s">
        <v>100</v>
      </c>
      <c r="D54" s="94" t="s">
        <v>90</v>
      </c>
      <c r="E54" s="69">
        <v>37</v>
      </c>
      <c r="F54" s="95"/>
      <c r="G54" s="95"/>
      <c r="H54" s="67"/>
      <c r="I54" s="143"/>
      <c r="J54" s="69"/>
      <c r="K54" s="70">
        <f t="shared" si="1"/>
        <v>0</v>
      </c>
      <c r="L54" s="67">
        <f t="shared" si="2"/>
        <v>0</v>
      </c>
      <c r="M54" s="67">
        <f t="shared" si="3"/>
        <v>0</v>
      </c>
      <c r="N54" s="67">
        <f t="shared" si="4"/>
        <v>0</v>
      </c>
      <c r="O54" s="67">
        <f t="shared" si="5"/>
        <v>0</v>
      </c>
      <c r="P54" s="70">
        <f t="shared" si="6"/>
        <v>0</v>
      </c>
    </row>
    <row r="55" spans="1:16" s="31" customFormat="1" ht="15">
      <c r="A55" s="41"/>
      <c r="B55" s="54"/>
      <c r="C55" s="66" t="s">
        <v>145</v>
      </c>
      <c r="D55" s="94" t="s">
        <v>90</v>
      </c>
      <c r="E55" s="69">
        <v>32</v>
      </c>
      <c r="F55" s="95"/>
      <c r="G55" s="95"/>
      <c r="H55" s="67"/>
      <c r="I55" s="143"/>
      <c r="J55" s="69"/>
      <c r="K55" s="70">
        <f t="shared" si="1"/>
        <v>0</v>
      </c>
      <c r="L55" s="67">
        <f t="shared" si="2"/>
        <v>0</v>
      </c>
      <c r="M55" s="67">
        <f t="shared" si="3"/>
        <v>0</v>
      </c>
      <c r="N55" s="67">
        <f t="shared" si="4"/>
        <v>0</v>
      </c>
      <c r="O55" s="67">
        <f t="shared" si="5"/>
        <v>0</v>
      </c>
      <c r="P55" s="70">
        <f t="shared" si="6"/>
        <v>0</v>
      </c>
    </row>
    <row r="56" spans="1:16" s="31" customFormat="1" ht="25.5">
      <c r="A56" s="41">
        <v>14</v>
      </c>
      <c r="B56" s="54" t="s">
        <v>60</v>
      </c>
      <c r="C56" s="114" t="s">
        <v>167</v>
      </c>
      <c r="D56" s="94" t="s">
        <v>90</v>
      </c>
      <c r="E56" s="69">
        <v>10</v>
      </c>
      <c r="F56" s="95"/>
      <c r="G56" s="95"/>
      <c r="H56" s="67">
        <f>ROUND(F56*G56,2)</f>
        <v>0</v>
      </c>
      <c r="I56" s="143"/>
      <c r="J56" s="69"/>
      <c r="K56" s="70">
        <f t="shared" si="1"/>
        <v>0</v>
      </c>
      <c r="L56" s="67">
        <f t="shared" si="2"/>
        <v>0</v>
      </c>
      <c r="M56" s="67">
        <f t="shared" si="3"/>
        <v>0</v>
      </c>
      <c r="N56" s="67">
        <f t="shared" si="4"/>
        <v>0</v>
      </c>
      <c r="O56" s="67">
        <f t="shared" si="5"/>
        <v>0</v>
      </c>
      <c r="P56" s="70">
        <f t="shared" si="6"/>
        <v>0</v>
      </c>
    </row>
    <row r="57" spans="1:16" s="31" customFormat="1" ht="15">
      <c r="A57" s="41">
        <v>15</v>
      </c>
      <c r="B57" s="54" t="s">
        <v>60</v>
      </c>
      <c r="C57" s="114" t="s">
        <v>152</v>
      </c>
      <c r="D57" s="59" t="s">
        <v>90</v>
      </c>
      <c r="E57" s="84">
        <v>3</v>
      </c>
      <c r="F57" s="96"/>
      <c r="G57" s="95"/>
      <c r="H57" s="67">
        <f>ROUND(F57*G57,2)</f>
        <v>0</v>
      </c>
      <c r="I57" s="121"/>
      <c r="J57" s="69"/>
      <c r="K57" s="70">
        <f t="shared" si="1"/>
        <v>0</v>
      </c>
      <c r="L57" s="67">
        <f t="shared" si="2"/>
        <v>0</v>
      </c>
      <c r="M57" s="67">
        <f t="shared" si="3"/>
        <v>0</v>
      </c>
      <c r="N57" s="67">
        <f t="shared" si="4"/>
        <v>0</v>
      </c>
      <c r="O57" s="67">
        <f t="shared" si="5"/>
        <v>0</v>
      </c>
      <c r="P57" s="70">
        <f t="shared" si="6"/>
        <v>0</v>
      </c>
    </row>
    <row r="58" spans="1:16" s="31" customFormat="1" ht="38.25">
      <c r="A58" s="41"/>
      <c r="B58" s="54"/>
      <c r="C58" s="97" t="s">
        <v>205</v>
      </c>
      <c r="D58" s="59" t="s">
        <v>102</v>
      </c>
      <c r="E58" s="84">
        <v>3</v>
      </c>
      <c r="F58" s="95"/>
      <c r="G58" s="95"/>
      <c r="H58" s="67">
        <f>ROUND(F58*G58,2)</f>
        <v>0</v>
      </c>
      <c r="I58" s="143"/>
      <c r="J58" s="69"/>
      <c r="K58" s="70">
        <f t="shared" si="1"/>
        <v>0</v>
      </c>
      <c r="L58" s="67">
        <f t="shared" si="2"/>
        <v>0</v>
      </c>
      <c r="M58" s="67">
        <f t="shared" si="3"/>
        <v>0</v>
      </c>
      <c r="N58" s="67">
        <f t="shared" si="4"/>
        <v>0</v>
      </c>
      <c r="O58" s="67">
        <f t="shared" si="5"/>
        <v>0</v>
      </c>
      <c r="P58" s="70">
        <f t="shared" si="6"/>
        <v>0</v>
      </c>
    </row>
    <row r="59" spans="1:16" s="31" customFormat="1" ht="15">
      <c r="A59" s="41">
        <v>16</v>
      </c>
      <c r="B59" s="54" t="s">
        <v>60</v>
      </c>
      <c r="C59" s="114" t="s">
        <v>153</v>
      </c>
      <c r="D59" s="59" t="s">
        <v>90</v>
      </c>
      <c r="E59" s="84">
        <v>7</v>
      </c>
      <c r="F59" s="96"/>
      <c r="G59" s="95"/>
      <c r="H59" s="67">
        <f>ROUND(F59*G59,2)</f>
        <v>0</v>
      </c>
      <c r="I59" s="121"/>
      <c r="J59" s="69"/>
      <c r="K59" s="70">
        <f t="shared" si="1"/>
        <v>0</v>
      </c>
      <c r="L59" s="67">
        <f t="shared" si="2"/>
        <v>0</v>
      </c>
      <c r="M59" s="67">
        <f t="shared" si="3"/>
        <v>0</v>
      </c>
      <c r="N59" s="67">
        <f t="shared" si="4"/>
        <v>0</v>
      </c>
      <c r="O59" s="67">
        <f t="shared" si="5"/>
        <v>0</v>
      </c>
      <c r="P59" s="70">
        <f t="shared" si="6"/>
        <v>0</v>
      </c>
    </row>
    <row r="60" spans="1:16" s="31" customFormat="1" ht="38.25">
      <c r="A60" s="41"/>
      <c r="B60" s="54"/>
      <c r="C60" s="97" t="s">
        <v>206</v>
      </c>
      <c r="D60" s="59" t="s">
        <v>102</v>
      </c>
      <c r="E60" s="84">
        <v>7</v>
      </c>
      <c r="F60" s="95"/>
      <c r="G60" s="95"/>
      <c r="H60" s="67">
        <f>ROUND(F60*G60,2)</f>
        <v>0</v>
      </c>
      <c r="I60" s="143"/>
      <c r="J60" s="69"/>
      <c r="K60" s="70">
        <f t="shared" si="1"/>
        <v>0</v>
      </c>
      <c r="L60" s="67">
        <f t="shared" si="2"/>
        <v>0</v>
      </c>
      <c r="M60" s="67">
        <f t="shared" si="3"/>
        <v>0</v>
      </c>
      <c r="N60" s="67">
        <f t="shared" si="4"/>
        <v>0</v>
      </c>
      <c r="O60" s="67">
        <f t="shared" si="5"/>
        <v>0</v>
      </c>
      <c r="P60" s="70">
        <f t="shared" si="6"/>
        <v>0</v>
      </c>
    </row>
    <row r="61" spans="1:16" s="31" customFormat="1" ht="15">
      <c r="A61" s="41">
        <v>17</v>
      </c>
      <c r="B61" s="54" t="s">
        <v>60</v>
      </c>
      <c r="C61" s="114" t="s">
        <v>101</v>
      </c>
      <c r="D61" s="59" t="s">
        <v>90</v>
      </c>
      <c r="E61" s="84">
        <v>4</v>
      </c>
      <c r="F61" s="96"/>
      <c r="G61" s="95"/>
      <c r="H61" s="67">
        <f>ROUND(F61*G61,2)</f>
        <v>0</v>
      </c>
      <c r="I61" s="121"/>
      <c r="J61" s="69"/>
      <c r="K61" s="70">
        <f t="shared" si="1"/>
        <v>0</v>
      </c>
      <c r="L61" s="67">
        <f t="shared" si="2"/>
        <v>0</v>
      </c>
      <c r="M61" s="67">
        <f t="shared" si="3"/>
        <v>0</v>
      </c>
      <c r="N61" s="67">
        <f t="shared" si="4"/>
        <v>0</v>
      </c>
      <c r="O61" s="67">
        <f t="shared" si="5"/>
        <v>0</v>
      </c>
      <c r="P61" s="70">
        <f t="shared" si="6"/>
        <v>0</v>
      </c>
    </row>
    <row r="62" spans="1:16" s="31" customFormat="1" ht="40.5" customHeight="1">
      <c r="A62" s="41"/>
      <c r="B62" s="54"/>
      <c r="C62" s="97" t="s">
        <v>207</v>
      </c>
      <c r="D62" s="59" t="s">
        <v>102</v>
      </c>
      <c r="E62" s="84">
        <v>4</v>
      </c>
      <c r="F62" s="95"/>
      <c r="G62" s="95"/>
      <c r="H62" s="67">
        <f>ROUND(F62*G62,2)</f>
        <v>0</v>
      </c>
      <c r="I62" s="143"/>
      <c r="J62" s="69"/>
      <c r="K62" s="70">
        <f t="shared" si="1"/>
        <v>0</v>
      </c>
      <c r="L62" s="67">
        <f t="shared" si="2"/>
        <v>0</v>
      </c>
      <c r="M62" s="67">
        <f t="shared" si="3"/>
        <v>0</v>
      </c>
      <c r="N62" s="67">
        <f t="shared" si="4"/>
        <v>0</v>
      </c>
      <c r="O62" s="67">
        <f t="shared" si="5"/>
        <v>0</v>
      </c>
      <c r="P62" s="70">
        <f t="shared" si="6"/>
        <v>0</v>
      </c>
    </row>
    <row r="63" spans="1:16" s="31" customFormat="1" ht="25.5">
      <c r="A63" s="41">
        <v>18</v>
      </c>
      <c r="B63" s="54" t="s">
        <v>60</v>
      </c>
      <c r="C63" s="114" t="s">
        <v>103</v>
      </c>
      <c r="D63" s="59" t="s">
        <v>90</v>
      </c>
      <c r="E63" s="84">
        <f>E64+E65</f>
        <v>37</v>
      </c>
      <c r="F63" s="95"/>
      <c r="G63" s="95"/>
      <c r="H63" s="67">
        <f>ROUND(F63*G63,2)</f>
        <v>0</v>
      </c>
      <c r="I63" s="121"/>
      <c r="J63" s="147"/>
      <c r="K63" s="70">
        <f t="shared" si="1"/>
        <v>0</v>
      </c>
      <c r="L63" s="67">
        <f t="shared" si="2"/>
        <v>0</v>
      </c>
      <c r="M63" s="67">
        <f t="shared" si="3"/>
        <v>0</v>
      </c>
      <c r="N63" s="67">
        <f t="shared" si="4"/>
        <v>0</v>
      </c>
      <c r="O63" s="67">
        <f t="shared" si="5"/>
        <v>0</v>
      </c>
      <c r="P63" s="70">
        <f t="shared" si="6"/>
        <v>0</v>
      </c>
    </row>
    <row r="64" spans="1:16" s="31" customFormat="1" ht="38.25">
      <c r="A64" s="41"/>
      <c r="B64" s="54"/>
      <c r="C64" s="66" t="s">
        <v>104</v>
      </c>
      <c r="D64" s="94" t="s">
        <v>102</v>
      </c>
      <c r="E64" s="69">
        <v>32</v>
      </c>
      <c r="F64" s="95"/>
      <c r="G64" s="95"/>
      <c r="H64" s="67">
        <f>ROUND(F64*G64,2)</f>
        <v>0</v>
      </c>
      <c r="I64" s="95"/>
      <c r="J64" s="69"/>
      <c r="K64" s="70">
        <f t="shared" si="1"/>
        <v>0</v>
      </c>
      <c r="L64" s="67">
        <f t="shared" si="2"/>
        <v>0</v>
      </c>
      <c r="M64" s="67">
        <f t="shared" si="3"/>
        <v>0</v>
      </c>
      <c r="N64" s="67">
        <f t="shared" si="4"/>
        <v>0</v>
      </c>
      <c r="O64" s="67">
        <f t="shared" si="5"/>
        <v>0</v>
      </c>
      <c r="P64" s="70">
        <f t="shared" si="6"/>
        <v>0</v>
      </c>
    </row>
    <row r="65" spans="1:16" s="31" customFormat="1" ht="38.25">
      <c r="A65" s="41"/>
      <c r="B65" s="54"/>
      <c r="C65" s="66" t="s">
        <v>105</v>
      </c>
      <c r="D65" s="94" t="s">
        <v>102</v>
      </c>
      <c r="E65" s="69">
        <v>5</v>
      </c>
      <c r="F65" s="95"/>
      <c r="G65" s="95"/>
      <c r="H65" s="67">
        <f>ROUND(F65*G65,2)</f>
        <v>0</v>
      </c>
      <c r="I65" s="95"/>
      <c r="J65" s="69"/>
      <c r="K65" s="70">
        <f t="shared" si="1"/>
        <v>0</v>
      </c>
      <c r="L65" s="67">
        <f t="shared" si="2"/>
        <v>0</v>
      </c>
      <c r="M65" s="67">
        <f t="shared" si="3"/>
        <v>0</v>
      </c>
      <c r="N65" s="67">
        <f t="shared" si="4"/>
        <v>0</v>
      </c>
      <c r="O65" s="67">
        <f t="shared" si="5"/>
        <v>0</v>
      </c>
      <c r="P65" s="70">
        <f t="shared" si="6"/>
        <v>0</v>
      </c>
    </row>
    <row r="66" spans="1:16" s="31" customFormat="1" ht="25.5">
      <c r="A66" s="41"/>
      <c r="B66" s="54"/>
      <c r="C66" s="66" t="s">
        <v>169</v>
      </c>
      <c r="D66" s="94" t="s">
        <v>90</v>
      </c>
      <c r="E66" s="128">
        <f>E64+E65</f>
        <v>37</v>
      </c>
      <c r="F66" s="95"/>
      <c r="G66" s="95"/>
      <c r="H66" s="67">
        <f>ROUND(F66*G66,2)</f>
        <v>0</v>
      </c>
      <c r="I66" s="95"/>
      <c r="J66" s="69"/>
      <c r="K66" s="70">
        <f t="shared" si="1"/>
        <v>0</v>
      </c>
      <c r="L66" s="67">
        <f t="shared" si="2"/>
        <v>0</v>
      </c>
      <c r="M66" s="67">
        <f t="shared" si="3"/>
        <v>0</v>
      </c>
      <c r="N66" s="67">
        <f t="shared" si="4"/>
        <v>0</v>
      </c>
      <c r="O66" s="67">
        <f t="shared" si="5"/>
        <v>0</v>
      </c>
      <c r="P66" s="70">
        <f t="shared" si="6"/>
        <v>0</v>
      </c>
    </row>
    <row r="67" spans="1:16" s="31" customFormat="1" ht="38.25" customHeight="1">
      <c r="A67" s="41">
        <v>19</v>
      </c>
      <c r="B67" s="54" t="s">
        <v>60</v>
      </c>
      <c r="C67" s="114" t="s">
        <v>390</v>
      </c>
      <c r="D67" s="59" t="s">
        <v>90</v>
      </c>
      <c r="E67" s="84">
        <v>4</v>
      </c>
      <c r="F67" s="95"/>
      <c r="G67" s="95"/>
      <c r="H67" s="67">
        <f>ROUND(F67*G67,2)</f>
        <v>0</v>
      </c>
      <c r="I67" s="121"/>
      <c r="J67" s="69"/>
      <c r="K67" s="70">
        <f t="shared" si="1"/>
        <v>0</v>
      </c>
      <c r="L67" s="67">
        <f t="shared" si="2"/>
        <v>0</v>
      </c>
      <c r="M67" s="67">
        <f t="shared" si="3"/>
        <v>0</v>
      </c>
      <c r="N67" s="67">
        <f t="shared" si="4"/>
        <v>0</v>
      </c>
      <c r="O67" s="67">
        <f t="shared" si="5"/>
        <v>0</v>
      </c>
      <c r="P67" s="70">
        <f t="shared" si="6"/>
        <v>0</v>
      </c>
    </row>
    <row r="68" spans="1:16" s="31" customFormat="1" ht="27.75">
      <c r="A68" s="41"/>
      <c r="B68" s="54"/>
      <c r="C68" s="97" t="s">
        <v>106</v>
      </c>
      <c r="D68" s="59" t="s">
        <v>90</v>
      </c>
      <c r="E68" s="84">
        <v>4</v>
      </c>
      <c r="F68" s="95"/>
      <c r="G68" s="95"/>
      <c r="H68" s="67">
        <f>ROUND(F68*G68,2)</f>
        <v>0</v>
      </c>
      <c r="I68" s="95"/>
      <c r="J68" s="69"/>
      <c r="K68" s="70">
        <f t="shared" si="1"/>
        <v>0</v>
      </c>
      <c r="L68" s="67">
        <f t="shared" si="2"/>
        <v>0</v>
      </c>
      <c r="M68" s="67">
        <f t="shared" si="3"/>
        <v>0</v>
      </c>
      <c r="N68" s="67">
        <f t="shared" si="4"/>
        <v>0</v>
      </c>
      <c r="O68" s="67">
        <f t="shared" si="5"/>
        <v>0</v>
      </c>
      <c r="P68" s="70">
        <f t="shared" si="6"/>
        <v>0</v>
      </c>
    </row>
    <row r="69" spans="1:16" s="31" customFormat="1" ht="25.5">
      <c r="A69" s="41"/>
      <c r="B69" s="54"/>
      <c r="C69" s="66" t="s">
        <v>168</v>
      </c>
      <c r="D69" s="94" t="s">
        <v>102</v>
      </c>
      <c r="E69" s="69">
        <v>3</v>
      </c>
      <c r="F69" s="95"/>
      <c r="G69" s="95"/>
      <c r="H69" s="67">
        <f>ROUND(F69*G69,2)</f>
        <v>0</v>
      </c>
      <c r="I69" s="95"/>
      <c r="J69" s="69"/>
      <c r="K69" s="70">
        <f t="shared" si="1"/>
        <v>0</v>
      </c>
      <c r="L69" s="67">
        <f t="shared" si="2"/>
        <v>0</v>
      </c>
      <c r="M69" s="67">
        <f t="shared" si="3"/>
        <v>0</v>
      </c>
      <c r="N69" s="67">
        <f t="shared" si="4"/>
        <v>0</v>
      </c>
      <c r="O69" s="67">
        <f t="shared" si="5"/>
        <v>0</v>
      </c>
      <c r="P69" s="70">
        <f t="shared" si="6"/>
        <v>0</v>
      </c>
    </row>
    <row r="70" spans="1:16" s="31" customFormat="1" ht="42" customHeight="1">
      <c r="A70" s="41"/>
      <c r="B70" s="54"/>
      <c r="C70" s="66" t="s">
        <v>392</v>
      </c>
      <c r="D70" s="94" t="s">
        <v>102</v>
      </c>
      <c r="E70" s="69">
        <v>1</v>
      </c>
      <c r="F70" s="95"/>
      <c r="G70" s="95"/>
      <c r="H70" s="67">
        <f>ROUND(F70*G70,2)</f>
        <v>0</v>
      </c>
      <c r="I70" s="95"/>
      <c r="J70" s="69"/>
      <c r="K70" s="70">
        <f>ROUND(SUM(H70+I70+J70),2)</f>
        <v>0</v>
      </c>
      <c r="L70" s="67">
        <f>ROUND(E70*F70,2)</f>
        <v>0</v>
      </c>
      <c r="M70" s="67">
        <f>ROUND(E70*H70,2)</f>
        <v>0</v>
      </c>
      <c r="N70" s="67">
        <f>ROUND(E70*I70,2)</f>
        <v>0</v>
      </c>
      <c r="O70" s="67">
        <f>ROUND(E70*J70,2)</f>
        <v>0</v>
      </c>
      <c r="P70" s="70">
        <f>ROUND(SUM(M70+N70+O70),2)</f>
        <v>0</v>
      </c>
    </row>
    <row r="71" spans="1:16" s="31" customFormat="1" ht="15">
      <c r="A71" s="41">
        <v>20</v>
      </c>
      <c r="B71" s="54" t="s">
        <v>60</v>
      </c>
      <c r="C71" s="114" t="s">
        <v>200</v>
      </c>
      <c r="D71" s="94" t="s">
        <v>90</v>
      </c>
      <c r="E71" s="69">
        <f>E72+E73+E74</f>
        <v>31</v>
      </c>
      <c r="F71" s="95"/>
      <c r="G71" s="95"/>
      <c r="H71" s="67">
        <f>ROUND(F71*G71,2)</f>
        <v>0</v>
      </c>
      <c r="I71" s="121"/>
      <c r="J71" s="69"/>
      <c r="K71" s="70">
        <f t="shared" si="1"/>
        <v>0</v>
      </c>
      <c r="L71" s="67">
        <f t="shared" si="2"/>
        <v>0</v>
      </c>
      <c r="M71" s="67">
        <f t="shared" si="3"/>
        <v>0</v>
      </c>
      <c r="N71" s="67">
        <f t="shared" si="4"/>
        <v>0</v>
      </c>
      <c r="O71" s="67">
        <f t="shared" si="5"/>
        <v>0</v>
      </c>
      <c r="P71" s="70">
        <f t="shared" si="6"/>
        <v>0</v>
      </c>
    </row>
    <row r="72" spans="1:16" s="31" customFormat="1" ht="15">
      <c r="A72" s="41"/>
      <c r="B72" s="54"/>
      <c r="C72" s="66" t="s">
        <v>237</v>
      </c>
      <c r="D72" s="94" t="s">
        <v>90</v>
      </c>
      <c r="E72" s="69">
        <v>5</v>
      </c>
      <c r="F72" s="95"/>
      <c r="G72" s="95"/>
      <c r="H72" s="67"/>
      <c r="I72" s="95"/>
      <c r="J72" s="69"/>
      <c r="K72" s="70">
        <f>ROUND(SUM(H72+I72+J72),2)</f>
        <v>0</v>
      </c>
      <c r="L72" s="67">
        <f>ROUND(E72*F72,2)</f>
        <v>0</v>
      </c>
      <c r="M72" s="67">
        <f>ROUND(E72*H72,2)</f>
        <v>0</v>
      </c>
      <c r="N72" s="67">
        <f>ROUND(E72*I72,2)</f>
        <v>0</v>
      </c>
      <c r="O72" s="67">
        <f>ROUND(E72*J72,2)</f>
        <v>0</v>
      </c>
      <c r="P72" s="70">
        <f>ROUND(SUM(M72+N72+O72),2)</f>
        <v>0</v>
      </c>
    </row>
    <row r="73" spans="1:16" s="31" customFormat="1" ht="15">
      <c r="A73" s="41"/>
      <c r="B73" s="54"/>
      <c r="C73" s="66" t="s">
        <v>180</v>
      </c>
      <c r="D73" s="94" t="s">
        <v>90</v>
      </c>
      <c r="E73" s="69">
        <v>18</v>
      </c>
      <c r="F73" s="95"/>
      <c r="G73" s="95"/>
      <c r="H73" s="67"/>
      <c r="I73" s="95"/>
      <c r="J73" s="69"/>
      <c r="K73" s="70">
        <f t="shared" si="1"/>
        <v>0</v>
      </c>
      <c r="L73" s="67">
        <f t="shared" si="2"/>
        <v>0</v>
      </c>
      <c r="M73" s="67">
        <f t="shared" si="3"/>
        <v>0</v>
      </c>
      <c r="N73" s="67">
        <f t="shared" si="4"/>
        <v>0</v>
      </c>
      <c r="O73" s="67">
        <f t="shared" si="5"/>
        <v>0</v>
      </c>
      <c r="P73" s="70">
        <f t="shared" si="6"/>
        <v>0</v>
      </c>
    </row>
    <row r="74" spans="1:16" s="31" customFormat="1" ht="15">
      <c r="A74" s="41"/>
      <c r="B74" s="54"/>
      <c r="C74" s="66" t="s">
        <v>181</v>
      </c>
      <c r="D74" s="94" t="s">
        <v>90</v>
      </c>
      <c r="E74" s="69">
        <v>8</v>
      </c>
      <c r="F74" s="95"/>
      <c r="G74" s="95"/>
      <c r="H74" s="67"/>
      <c r="I74" s="95"/>
      <c r="J74" s="69"/>
      <c r="K74" s="70">
        <f t="shared" si="1"/>
        <v>0</v>
      </c>
      <c r="L74" s="67">
        <f t="shared" si="2"/>
        <v>0</v>
      </c>
      <c r="M74" s="67">
        <f t="shared" si="3"/>
        <v>0</v>
      </c>
      <c r="N74" s="67">
        <f t="shared" si="4"/>
        <v>0</v>
      </c>
      <c r="O74" s="67">
        <f t="shared" si="5"/>
        <v>0</v>
      </c>
      <c r="P74" s="70">
        <f t="shared" si="6"/>
        <v>0</v>
      </c>
    </row>
    <row r="75" spans="1:16" s="31" customFormat="1" ht="51">
      <c r="A75" s="41">
        <v>21</v>
      </c>
      <c r="B75" s="41" t="s">
        <v>60</v>
      </c>
      <c r="C75" s="114" t="s">
        <v>107</v>
      </c>
      <c r="D75" s="59" t="s">
        <v>90</v>
      </c>
      <c r="E75" s="84">
        <v>2</v>
      </c>
      <c r="F75" s="68"/>
      <c r="G75" s="95"/>
      <c r="H75" s="67">
        <f>ROUND(F75*G75,2)</f>
        <v>0</v>
      </c>
      <c r="I75" s="121"/>
      <c r="J75" s="69"/>
      <c r="K75" s="70">
        <f t="shared" si="1"/>
        <v>0</v>
      </c>
      <c r="L75" s="67">
        <f t="shared" si="2"/>
        <v>0</v>
      </c>
      <c r="M75" s="67">
        <f t="shared" si="3"/>
        <v>0</v>
      </c>
      <c r="N75" s="67">
        <f t="shared" si="4"/>
        <v>0</v>
      </c>
      <c r="O75" s="67">
        <f t="shared" si="5"/>
        <v>0</v>
      </c>
      <c r="P75" s="70">
        <f t="shared" si="6"/>
        <v>0</v>
      </c>
    </row>
    <row r="76" spans="1:16" s="31" customFormat="1" ht="25.5">
      <c r="A76" s="41"/>
      <c r="B76" s="41"/>
      <c r="C76" s="66" t="s">
        <v>108</v>
      </c>
      <c r="D76" s="59" t="s">
        <v>102</v>
      </c>
      <c r="E76" s="84">
        <v>2</v>
      </c>
      <c r="F76" s="68"/>
      <c r="G76" s="95"/>
      <c r="H76" s="67">
        <f>ROUND(F76*G76,2)</f>
        <v>0</v>
      </c>
      <c r="I76" s="95"/>
      <c r="J76" s="69"/>
      <c r="K76" s="70">
        <f t="shared" si="1"/>
        <v>0</v>
      </c>
      <c r="L76" s="67">
        <f t="shared" si="2"/>
        <v>0</v>
      </c>
      <c r="M76" s="67">
        <f t="shared" si="3"/>
        <v>0</v>
      </c>
      <c r="N76" s="67">
        <f t="shared" si="4"/>
        <v>0</v>
      </c>
      <c r="O76" s="67">
        <f t="shared" si="5"/>
        <v>0</v>
      </c>
      <c r="P76" s="70">
        <f t="shared" si="6"/>
        <v>0</v>
      </c>
    </row>
    <row r="77" spans="1:16" s="31" customFormat="1" ht="25.5">
      <c r="A77" s="41"/>
      <c r="B77" s="41"/>
      <c r="C77" s="60" t="s">
        <v>172</v>
      </c>
      <c r="D77" s="59" t="s">
        <v>102</v>
      </c>
      <c r="E77" s="84">
        <v>2</v>
      </c>
      <c r="F77" s="68"/>
      <c r="G77" s="95"/>
      <c r="H77" s="67">
        <f>ROUND(F77*G77,2)</f>
        <v>0</v>
      </c>
      <c r="I77" s="95"/>
      <c r="J77" s="69"/>
      <c r="K77" s="70">
        <f t="shared" si="1"/>
        <v>0</v>
      </c>
      <c r="L77" s="67">
        <f t="shared" si="2"/>
        <v>0</v>
      </c>
      <c r="M77" s="67">
        <f t="shared" si="3"/>
        <v>0</v>
      </c>
      <c r="N77" s="67">
        <f t="shared" si="4"/>
        <v>0</v>
      </c>
      <c r="O77" s="67">
        <f t="shared" si="5"/>
        <v>0</v>
      </c>
      <c r="P77" s="70">
        <f t="shared" si="6"/>
        <v>0</v>
      </c>
    </row>
    <row r="78" spans="1:16" s="31" customFormat="1" ht="27.75">
      <c r="A78" s="41"/>
      <c r="B78" s="41"/>
      <c r="C78" s="66" t="s">
        <v>178</v>
      </c>
      <c r="D78" s="94" t="s">
        <v>90</v>
      </c>
      <c r="E78" s="69">
        <v>1</v>
      </c>
      <c r="F78" s="68"/>
      <c r="G78" s="95"/>
      <c r="H78" s="67">
        <f>ROUND(F78*G78,2)</f>
        <v>0</v>
      </c>
      <c r="I78" s="95"/>
      <c r="J78" s="69"/>
      <c r="K78" s="70">
        <f t="shared" si="1"/>
        <v>0</v>
      </c>
      <c r="L78" s="67">
        <f t="shared" si="2"/>
        <v>0</v>
      </c>
      <c r="M78" s="67">
        <f t="shared" si="3"/>
        <v>0</v>
      </c>
      <c r="N78" s="67">
        <f t="shared" si="4"/>
        <v>0</v>
      </c>
      <c r="O78" s="67">
        <f t="shared" si="5"/>
        <v>0</v>
      </c>
      <c r="P78" s="70">
        <f t="shared" si="6"/>
        <v>0</v>
      </c>
    </row>
    <row r="79" spans="1:16" s="31" customFormat="1" ht="27.75">
      <c r="A79" s="41"/>
      <c r="B79" s="41"/>
      <c r="C79" s="66" t="s">
        <v>179</v>
      </c>
      <c r="D79" s="94" t="s">
        <v>90</v>
      </c>
      <c r="E79" s="69">
        <v>1</v>
      </c>
      <c r="F79" s="68"/>
      <c r="G79" s="95"/>
      <c r="H79" s="67">
        <f>ROUND(F79*G79,2)</f>
        <v>0</v>
      </c>
      <c r="I79" s="95"/>
      <c r="J79" s="69"/>
      <c r="K79" s="70">
        <f t="shared" si="1"/>
        <v>0</v>
      </c>
      <c r="L79" s="67">
        <f t="shared" si="2"/>
        <v>0</v>
      </c>
      <c r="M79" s="67">
        <f t="shared" si="3"/>
        <v>0</v>
      </c>
      <c r="N79" s="67">
        <f t="shared" si="4"/>
        <v>0</v>
      </c>
      <c r="O79" s="67">
        <f t="shared" si="5"/>
        <v>0</v>
      </c>
      <c r="P79" s="70">
        <f t="shared" si="6"/>
        <v>0</v>
      </c>
    </row>
    <row r="80" spans="1:16" s="31" customFormat="1" ht="15">
      <c r="A80" s="41"/>
      <c r="B80" s="41"/>
      <c r="C80" s="66" t="s">
        <v>109</v>
      </c>
      <c r="D80" s="94" t="s">
        <v>90</v>
      </c>
      <c r="E80" s="69">
        <v>3</v>
      </c>
      <c r="F80" s="68"/>
      <c r="G80" s="95"/>
      <c r="H80" s="67">
        <f>ROUND(F80*G80,2)</f>
        <v>0</v>
      </c>
      <c r="I80" s="95"/>
      <c r="J80" s="69"/>
      <c r="K80" s="70">
        <f t="shared" si="1"/>
        <v>0</v>
      </c>
      <c r="L80" s="67">
        <f t="shared" si="2"/>
        <v>0</v>
      </c>
      <c r="M80" s="67">
        <f t="shared" si="3"/>
        <v>0</v>
      </c>
      <c r="N80" s="67">
        <f t="shared" si="4"/>
        <v>0</v>
      </c>
      <c r="O80" s="67">
        <f t="shared" si="5"/>
        <v>0</v>
      </c>
      <c r="P80" s="70">
        <f t="shared" si="6"/>
        <v>0</v>
      </c>
    </row>
    <row r="81" spans="1:16" s="31" customFormat="1" ht="15">
      <c r="A81" s="41"/>
      <c r="B81" s="41"/>
      <c r="C81" s="66" t="s">
        <v>173</v>
      </c>
      <c r="D81" s="94" t="s">
        <v>90</v>
      </c>
      <c r="E81" s="69">
        <v>3</v>
      </c>
      <c r="F81" s="68"/>
      <c r="G81" s="95"/>
      <c r="H81" s="67">
        <f>ROUND(F81*G81,2)</f>
        <v>0</v>
      </c>
      <c r="I81" s="95"/>
      <c r="J81" s="69"/>
      <c r="K81" s="70">
        <f t="shared" si="1"/>
        <v>0</v>
      </c>
      <c r="L81" s="67">
        <f t="shared" si="2"/>
        <v>0</v>
      </c>
      <c r="M81" s="67">
        <f t="shared" si="3"/>
        <v>0</v>
      </c>
      <c r="N81" s="67">
        <f t="shared" si="4"/>
        <v>0</v>
      </c>
      <c r="O81" s="67">
        <f t="shared" si="5"/>
        <v>0</v>
      </c>
      <c r="P81" s="70">
        <f t="shared" si="6"/>
        <v>0</v>
      </c>
    </row>
    <row r="82" spans="1:16" s="31" customFormat="1" ht="15">
      <c r="A82" s="41"/>
      <c r="B82" s="54"/>
      <c r="C82" s="66" t="s">
        <v>110</v>
      </c>
      <c r="D82" s="98" t="s">
        <v>64</v>
      </c>
      <c r="E82" s="69">
        <f>0.714*E75</f>
        <v>1.428</v>
      </c>
      <c r="F82" s="95"/>
      <c r="G82" s="95"/>
      <c r="H82" s="67">
        <f>ROUND(F82*G82,2)</f>
        <v>0</v>
      </c>
      <c r="I82" s="95"/>
      <c r="J82" s="69"/>
      <c r="K82" s="70">
        <f t="shared" si="1"/>
        <v>0</v>
      </c>
      <c r="L82" s="67">
        <f t="shared" si="2"/>
        <v>0</v>
      </c>
      <c r="M82" s="67">
        <f t="shared" si="3"/>
        <v>0</v>
      </c>
      <c r="N82" s="67">
        <f t="shared" si="4"/>
        <v>0</v>
      </c>
      <c r="O82" s="67">
        <f t="shared" si="5"/>
        <v>0</v>
      </c>
      <c r="P82" s="70">
        <f t="shared" si="6"/>
        <v>0</v>
      </c>
    </row>
    <row r="83" spans="1:16" s="31" customFormat="1" ht="51">
      <c r="A83" s="41">
        <v>22</v>
      </c>
      <c r="B83" s="41" t="s">
        <v>60</v>
      </c>
      <c r="C83" s="114" t="s">
        <v>171</v>
      </c>
      <c r="D83" s="59" t="s">
        <v>90</v>
      </c>
      <c r="E83" s="84">
        <v>4</v>
      </c>
      <c r="F83" s="68"/>
      <c r="G83" s="95"/>
      <c r="H83" s="67">
        <f aca="true" t="shared" si="7" ref="H83:H90">ROUND(F83*G83,2)</f>
        <v>0</v>
      </c>
      <c r="I83" s="121"/>
      <c r="J83" s="69"/>
      <c r="K83" s="70">
        <f t="shared" si="1"/>
        <v>0</v>
      </c>
      <c r="L83" s="67">
        <f t="shared" si="2"/>
        <v>0</v>
      </c>
      <c r="M83" s="67">
        <f t="shared" si="3"/>
        <v>0</v>
      </c>
      <c r="N83" s="67">
        <f t="shared" si="4"/>
        <v>0</v>
      </c>
      <c r="O83" s="67">
        <f t="shared" si="5"/>
        <v>0</v>
      </c>
      <c r="P83" s="70">
        <f t="shared" si="6"/>
        <v>0</v>
      </c>
    </row>
    <row r="84" spans="1:16" s="31" customFormat="1" ht="25.5">
      <c r="A84" s="41"/>
      <c r="B84" s="41"/>
      <c r="C84" s="66" t="s">
        <v>199</v>
      </c>
      <c r="D84" s="59" t="s">
        <v>102</v>
      </c>
      <c r="E84" s="84">
        <v>4</v>
      </c>
      <c r="F84" s="68"/>
      <c r="G84" s="95"/>
      <c r="H84" s="67">
        <f t="shared" si="7"/>
        <v>0</v>
      </c>
      <c r="I84" s="95"/>
      <c r="J84" s="69"/>
      <c r="K84" s="70">
        <f t="shared" si="1"/>
        <v>0</v>
      </c>
      <c r="L84" s="67">
        <f t="shared" si="2"/>
        <v>0</v>
      </c>
      <c r="M84" s="67">
        <f t="shared" si="3"/>
        <v>0</v>
      </c>
      <c r="N84" s="67">
        <f t="shared" si="4"/>
        <v>0</v>
      </c>
      <c r="O84" s="67">
        <f t="shared" si="5"/>
        <v>0</v>
      </c>
      <c r="P84" s="70">
        <f t="shared" si="6"/>
        <v>0</v>
      </c>
    </row>
    <row r="85" spans="1:16" s="31" customFormat="1" ht="25.5">
      <c r="A85" s="41"/>
      <c r="B85" s="41"/>
      <c r="C85" s="60" t="s">
        <v>172</v>
      </c>
      <c r="D85" s="59" t="s">
        <v>102</v>
      </c>
      <c r="E85" s="84">
        <v>4</v>
      </c>
      <c r="F85" s="68"/>
      <c r="G85" s="95"/>
      <c r="H85" s="67">
        <f t="shared" si="7"/>
        <v>0</v>
      </c>
      <c r="I85" s="95"/>
      <c r="J85" s="69"/>
      <c r="K85" s="70">
        <f t="shared" si="1"/>
        <v>0</v>
      </c>
      <c r="L85" s="67">
        <f t="shared" si="2"/>
        <v>0</v>
      </c>
      <c r="M85" s="67">
        <f t="shared" si="3"/>
        <v>0</v>
      </c>
      <c r="N85" s="67">
        <f t="shared" si="4"/>
        <v>0</v>
      </c>
      <c r="O85" s="67">
        <f t="shared" si="5"/>
        <v>0</v>
      </c>
      <c r="P85" s="70">
        <f t="shared" si="6"/>
        <v>0</v>
      </c>
    </row>
    <row r="86" spans="1:16" s="31" customFormat="1" ht="27.75">
      <c r="A86" s="41"/>
      <c r="B86" s="41"/>
      <c r="C86" s="66" t="s">
        <v>177</v>
      </c>
      <c r="D86" s="94" t="s">
        <v>90</v>
      </c>
      <c r="E86" s="69">
        <v>1</v>
      </c>
      <c r="F86" s="68"/>
      <c r="G86" s="95"/>
      <c r="H86" s="67">
        <f t="shared" si="7"/>
        <v>0</v>
      </c>
      <c r="I86" s="95"/>
      <c r="J86" s="69"/>
      <c r="K86" s="70">
        <f>ROUND(SUM(H86+I86+J86),2)</f>
        <v>0</v>
      </c>
      <c r="L86" s="67">
        <f>ROUND(E86*F86,2)</f>
        <v>0</v>
      </c>
      <c r="M86" s="67">
        <f>ROUND(E86*H86,2)</f>
        <v>0</v>
      </c>
      <c r="N86" s="67">
        <f>ROUND(E86*I86,2)</f>
        <v>0</v>
      </c>
      <c r="O86" s="67">
        <f>ROUND(E86*J86,2)</f>
        <v>0</v>
      </c>
      <c r="P86" s="70">
        <f>ROUND(SUM(M86+N86+O86),2)</f>
        <v>0</v>
      </c>
    </row>
    <row r="87" spans="1:16" s="31" customFormat="1" ht="27.75">
      <c r="A87" s="41"/>
      <c r="B87" s="41"/>
      <c r="C87" s="66" t="s">
        <v>176</v>
      </c>
      <c r="D87" s="94" t="s">
        <v>90</v>
      </c>
      <c r="E87" s="69">
        <v>1</v>
      </c>
      <c r="F87" s="68"/>
      <c r="G87" s="95"/>
      <c r="H87" s="67">
        <f>ROUND(F87*G87,2)</f>
        <v>0</v>
      </c>
      <c r="I87" s="95"/>
      <c r="J87" s="69"/>
      <c r="K87" s="70">
        <f>ROUND(SUM(H87+I87+J87),2)</f>
        <v>0</v>
      </c>
      <c r="L87" s="67">
        <f>ROUND(E87*F87,2)</f>
        <v>0</v>
      </c>
      <c r="M87" s="67">
        <f>ROUND(E87*H87,2)</f>
        <v>0</v>
      </c>
      <c r="N87" s="67">
        <f>ROUND(E87*I87,2)</f>
        <v>0</v>
      </c>
      <c r="O87" s="67">
        <f>ROUND(E87*J87,2)</f>
        <v>0</v>
      </c>
      <c r="P87" s="70">
        <f>ROUND(SUM(M87+N87+O87),2)</f>
        <v>0</v>
      </c>
    </row>
    <row r="88" spans="1:16" s="31" customFormat="1" ht="15">
      <c r="A88" s="41"/>
      <c r="B88" s="41"/>
      <c r="C88" s="66" t="s">
        <v>173</v>
      </c>
      <c r="D88" s="94" t="s">
        <v>90</v>
      </c>
      <c r="E88" s="69">
        <v>6</v>
      </c>
      <c r="F88" s="68"/>
      <c r="G88" s="95"/>
      <c r="H88" s="67">
        <f t="shared" si="7"/>
        <v>0</v>
      </c>
      <c r="I88" s="95"/>
      <c r="J88" s="69"/>
      <c r="K88" s="70">
        <f>ROUND(SUM(H88+I88+J88),2)</f>
        <v>0</v>
      </c>
      <c r="L88" s="67">
        <f>ROUND(E88*F88,2)</f>
        <v>0</v>
      </c>
      <c r="M88" s="67">
        <f>ROUND(E88*H88,2)</f>
        <v>0</v>
      </c>
      <c r="N88" s="67">
        <f>ROUND(E88*I88,2)</f>
        <v>0</v>
      </c>
      <c r="O88" s="67">
        <f>ROUND(E88*J88,2)</f>
        <v>0</v>
      </c>
      <c r="P88" s="70">
        <f>ROUND(SUM(M88+N88+O88),2)</f>
        <v>0</v>
      </c>
    </row>
    <row r="89" spans="1:16" s="31" customFormat="1" ht="15">
      <c r="A89" s="41"/>
      <c r="B89" s="41"/>
      <c r="C89" s="66" t="s">
        <v>174</v>
      </c>
      <c r="D89" s="94" t="s">
        <v>90</v>
      </c>
      <c r="E89" s="69">
        <v>5</v>
      </c>
      <c r="F89" s="68"/>
      <c r="G89" s="95"/>
      <c r="H89" s="67">
        <f t="shared" si="7"/>
        <v>0</v>
      </c>
      <c r="I89" s="95"/>
      <c r="J89" s="69"/>
      <c r="K89" s="70">
        <f>ROUND(SUM(H89+I89+J89),2)</f>
        <v>0</v>
      </c>
      <c r="L89" s="67">
        <f>ROUND(E89*F89,2)</f>
        <v>0</v>
      </c>
      <c r="M89" s="67">
        <f>ROUND(E89*H89,2)</f>
        <v>0</v>
      </c>
      <c r="N89" s="67">
        <f>ROUND(E89*I89,2)</f>
        <v>0</v>
      </c>
      <c r="O89" s="67">
        <f>ROUND(E89*J89,2)</f>
        <v>0</v>
      </c>
      <c r="P89" s="70">
        <f>ROUND(SUM(M89+N89+O89),2)</f>
        <v>0</v>
      </c>
    </row>
    <row r="90" spans="1:16" s="31" customFormat="1" ht="15">
      <c r="A90" s="41"/>
      <c r="B90" s="54"/>
      <c r="C90" s="66" t="s">
        <v>203</v>
      </c>
      <c r="D90" s="98" t="s">
        <v>64</v>
      </c>
      <c r="E90" s="69">
        <f>0.714*E83</f>
        <v>2.856</v>
      </c>
      <c r="F90" s="95"/>
      <c r="G90" s="95"/>
      <c r="H90" s="67">
        <f t="shared" si="7"/>
        <v>0</v>
      </c>
      <c r="I90" s="95"/>
      <c r="J90" s="69"/>
      <c r="K90" s="70">
        <f>ROUND(SUM(H90+I90+J90),2)</f>
        <v>0</v>
      </c>
      <c r="L90" s="67">
        <f>ROUND(E90*F90,2)</f>
        <v>0</v>
      </c>
      <c r="M90" s="67">
        <f>ROUND(E90*H90,2)</f>
        <v>0</v>
      </c>
      <c r="N90" s="67">
        <f>ROUND(E90*I90,2)</f>
        <v>0</v>
      </c>
      <c r="O90" s="67">
        <f>ROUND(E90*J90,2)</f>
        <v>0</v>
      </c>
      <c r="P90" s="70">
        <f>ROUND(SUM(M90+N90+O90),2)</f>
        <v>0</v>
      </c>
    </row>
    <row r="91" spans="1:16" ht="15">
      <c r="A91" s="61"/>
      <c r="B91" s="61"/>
      <c r="C91" s="62" t="s">
        <v>85</v>
      </c>
      <c r="D91" s="63"/>
      <c r="E91" s="63"/>
      <c r="F91" s="63"/>
      <c r="G91" s="63"/>
      <c r="H91" s="63"/>
      <c r="I91" s="85"/>
      <c r="J91" s="63"/>
      <c r="K91" s="63"/>
      <c r="L91" s="195">
        <f>ROUND(SUM(L14:L90),2)</f>
        <v>0</v>
      </c>
      <c r="M91" s="195">
        <f>ROUND(SUM(M14:M90),2)</f>
        <v>0</v>
      </c>
      <c r="N91" s="195">
        <f>ROUND(SUM(N14:N90),2)</f>
        <v>0</v>
      </c>
      <c r="O91" s="195">
        <f>ROUND(SUM(O14:O90),2)</f>
        <v>0</v>
      </c>
      <c r="P91" s="195">
        <f>ROUND(SUM(P14:P90),2)</f>
        <v>0</v>
      </c>
    </row>
    <row r="92" spans="1:16" ht="15">
      <c r="A92" s="61"/>
      <c r="B92" s="61"/>
      <c r="C92" s="64" t="s">
        <v>388</v>
      </c>
      <c r="D92" s="63"/>
      <c r="E92" s="63"/>
      <c r="F92" s="63"/>
      <c r="G92" s="63"/>
      <c r="H92" s="63"/>
      <c r="I92" s="85"/>
      <c r="J92" s="63"/>
      <c r="K92" s="63"/>
      <c r="L92" s="196"/>
      <c r="M92" s="196"/>
      <c r="N92" s="196"/>
      <c r="O92" s="196"/>
      <c r="P92" s="196">
        <f>ROUND(N91*E92,2)</f>
        <v>0</v>
      </c>
    </row>
    <row r="93" spans="1:16" ht="15">
      <c r="A93" s="61"/>
      <c r="B93" s="61"/>
      <c r="C93" s="65" t="s">
        <v>387</v>
      </c>
      <c r="D93" s="63"/>
      <c r="E93" s="63"/>
      <c r="F93" s="63"/>
      <c r="G93" s="63"/>
      <c r="H93" s="63"/>
      <c r="I93" s="85"/>
      <c r="J93" s="63"/>
      <c r="K93" s="63"/>
      <c r="L93" s="196"/>
      <c r="M93" s="196"/>
      <c r="N93" s="196"/>
      <c r="O93" s="196"/>
      <c r="P93" s="197">
        <f>ROUND(SUM(P91:P92),2)</f>
        <v>0</v>
      </c>
    </row>
    <row r="94" spans="1:2" ht="15.75">
      <c r="A94" s="87"/>
      <c r="B94" s="87"/>
    </row>
    <row r="96" spans="3:12" ht="15">
      <c r="C96" s="73" t="s">
        <v>34</v>
      </c>
      <c r="K96" s="250" t="s">
        <v>239</v>
      </c>
      <c r="L96" s="250"/>
    </row>
    <row r="97" ht="15">
      <c r="C97" s="73"/>
    </row>
    <row r="98" spans="3:12" ht="15">
      <c r="C98" s="74"/>
      <c r="K98" s="250"/>
      <c r="L98" s="250"/>
    </row>
    <row r="99" spans="3:12" ht="15">
      <c r="C99" s="75" t="s">
        <v>35</v>
      </c>
      <c r="H99" s="28"/>
      <c r="K99" s="250" t="s">
        <v>239</v>
      </c>
      <c r="L99" s="250"/>
    </row>
  </sheetData>
  <sheetProtection/>
  <mergeCells count="17">
    <mergeCell ref="K99:L99"/>
    <mergeCell ref="A12:A13"/>
    <mergeCell ref="B12:B13"/>
    <mergeCell ref="C12:C13"/>
    <mergeCell ref="D12:D13"/>
    <mergeCell ref="E12:E13"/>
    <mergeCell ref="F12:K12"/>
    <mergeCell ref="L12:P12"/>
    <mergeCell ref="K96:L96"/>
    <mergeCell ref="K98:L98"/>
    <mergeCell ref="A9:P9"/>
    <mergeCell ref="A1:P1"/>
    <mergeCell ref="A2:P2"/>
    <mergeCell ref="A5:P5"/>
    <mergeCell ref="A6:P6"/>
    <mergeCell ref="A7:P7"/>
    <mergeCell ref="A4:P4"/>
  </mergeCells>
  <conditionalFormatting sqref="D14">
    <cfRule type="cellIs" priority="1" dxfId="8" operator="equal" stopIfTrue="1">
      <formula>0</formula>
    </cfRule>
    <cfRule type="expression" priority="2" dxfId="8" stopIfTrue="1">
      <formula>#DIV/0!</formula>
    </cfRule>
  </conditionalFormatting>
  <printOptions/>
  <pageMargins left="0.1968503937007874" right="0.1968503937007874" top="0.1968503937007874" bottom="0.1968503937007874" header="0.31496062992125984" footer="0.31496062992125984"/>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P75"/>
  <sheetViews>
    <sheetView zoomScale="130" zoomScaleNormal="130" zoomScalePageLayoutView="0" workbookViewId="0" topLeftCell="A1">
      <selection activeCell="C67" sqref="C67"/>
    </sheetView>
  </sheetViews>
  <sheetFormatPr defaultColWidth="9.140625" defaultRowHeight="15"/>
  <cols>
    <col min="1" max="1" width="4.28125" style="72" customWidth="1"/>
    <col min="2" max="2" width="6.7109375" style="72" customWidth="1"/>
    <col min="3" max="3" width="52.7109375" style="1" customWidth="1"/>
    <col min="4" max="4" width="4.7109375" style="1" customWidth="1"/>
    <col min="5" max="5" width="8.7109375" style="1" customWidth="1"/>
    <col min="6" max="6" width="6.7109375" style="1" customWidth="1"/>
    <col min="7" max="7" width="5.7109375" style="1" customWidth="1"/>
    <col min="8" max="8" width="6.57421875" style="1" customWidth="1"/>
    <col min="9" max="9" width="8.7109375" style="31" customWidth="1"/>
    <col min="10" max="10" width="6.7109375" style="1" customWidth="1"/>
    <col min="11" max="16" width="8.7109375" style="1" customWidth="1"/>
    <col min="17" max="16384" width="9.140625" style="1" customWidth="1"/>
  </cols>
  <sheetData>
    <row r="1" spans="1:16" ht="15">
      <c r="A1" s="261" t="s">
        <v>36</v>
      </c>
      <c r="B1" s="261"/>
      <c r="C1" s="261"/>
      <c r="D1" s="261"/>
      <c r="E1" s="261"/>
      <c r="F1" s="261"/>
      <c r="G1" s="261"/>
      <c r="H1" s="261"/>
      <c r="I1" s="261"/>
      <c r="J1" s="261"/>
      <c r="K1" s="261"/>
      <c r="L1" s="261"/>
      <c r="M1" s="261"/>
      <c r="N1" s="261"/>
      <c r="O1" s="261"/>
      <c r="P1" s="261"/>
    </row>
    <row r="2" spans="1:16" ht="15">
      <c r="A2" s="261" t="s">
        <v>317</v>
      </c>
      <c r="B2" s="261"/>
      <c r="C2" s="261"/>
      <c r="D2" s="261"/>
      <c r="E2" s="261"/>
      <c r="F2" s="261"/>
      <c r="G2" s="261"/>
      <c r="H2" s="261"/>
      <c r="I2" s="261"/>
      <c r="J2" s="261"/>
      <c r="K2" s="261"/>
      <c r="L2" s="261"/>
      <c r="M2" s="261"/>
      <c r="N2" s="261"/>
      <c r="O2" s="261"/>
      <c r="P2" s="261"/>
    </row>
    <row r="3" spans="1:16" ht="15">
      <c r="A3" s="27"/>
      <c r="B3" s="27"/>
      <c r="C3" s="28"/>
      <c r="D3" s="28"/>
      <c r="E3" s="28"/>
      <c r="F3" s="28"/>
      <c r="G3" s="28"/>
      <c r="H3" s="28"/>
      <c r="I3" s="29"/>
      <c r="J3" s="28"/>
      <c r="K3" s="28"/>
      <c r="L3" s="28"/>
      <c r="M3" s="28"/>
      <c r="N3" s="28"/>
      <c r="O3" s="28"/>
      <c r="P3" s="28"/>
    </row>
    <row r="4" spans="1:16" ht="15">
      <c r="A4" s="264" t="s">
        <v>321</v>
      </c>
      <c r="B4" s="264"/>
      <c r="C4" s="264"/>
      <c r="D4" s="264"/>
      <c r="E4" s="264"/>
      <c r="F4" s="264"/>
      <c r="G4" s="264"/>
      <c r="H4" s="264"/>
      <c r="I4" s="264"/>
      <c r="J4" s="264"/>
      <c r="K4" s="264"/>
      <c r="L4" s="264"/>
      <c r="M4" s="264"/>
      <c r="N4" s="264"/>
      <c r="O4" s="264"/>
      <c r="P4" s="264"/>
    </row>
    <row r="5" spans="1:16" ht="15">
      <c r="A5" s="263" t="s">
        <v>319</v>
      </c>
      <c r="B5" s="263"/>
      <c r="C5" s="263"/>
      <c r="D5" s="263"/>
      <c r="E5" s="263"/>
      <c r="F5" s="263"/>
      <c r="G5" s="263"/>
      <c r="H5" s="263"/>
      <c r="I5" s="263"/>
      <c r="J5" s="263"/>
      <c r="K5" s="263"/>
      <c r="L5" s="263"/>
      <c r="M5" s="263"/>
      <c r="N5" s="263"/>
      <c r="O5" s="263"/>
      <c r="P5" s="263"/>
    </row>
    <row r="6" spans="1:16" ht="15">
      <c r="A6" s="263" t="s">
        <v>320</v>
      </c>
      <c r="B6" s="263"/>
      <c r="C6" s="263"/>
      <c r="D6" s="263"/>
      <c r="E6" s="263"/>
      <c r="F6" s="263"/>
      <c r="G6" s="263"/>
      <c r="H6" s="263"/>
      <c r="I6" s="263"/>
      <c r="J6" s="263"/>
      <c r="K6" s="263"/>
      <c r="L6" s="263"/>
      <c r="M6" s="263"/>
      <c r="N6" s="263"/>
      <c r="O6" s="263"/>
      <c r="P6" s="263"/>
    </row>
    <row r="7" spans="1:16" ht="15">
      <c r="A7" s="263" t="s">
        <v>39</v>
      </c>
      <c r="B7" s="263"/>
      <c r="C7" s="263"/>
      <c r="D7" s="263"/>
      <c r="E7" s="263"/>
      <c r="F7" s="263"/>
      <c r="G7" s="263"/>
      <c r="H7" s="263"/>
      <c r="I7" s="263"/>
      <c r="J7" s="263"/>
      <c r="K7" s="263"/>
      <c r="L7" s="263"/>
      <c r="M7" s="263"/>
      <c r="N7" s="263"/>
      <c r="O7" s="263"/>
      <c r="P7" s="263"/>
    </row>
    <row r="8" spans="1:2" ht="15.75">
      <c r="A8" s="30"/>
      <c r="B8" s="30"/>
    </row>
    <row r="9" spans="1:16" ht="15">
      <c r="A9" s="251" t="s">
        <v>129</v>
      </c>
      <c r="B9" s="251"/>
      <c r="C9" s="251"/>
      <c r="D9" s="251"/>
      <c r="E9" s="251"/>
      <c r="F9" s="251"/>
      <c r="G9" s="251"/>
      <c r="H9" s="251"/>
      <c r="I9" s="251"/>
      <c r="J9" s="251"/>
      <c r="K9" s="251"/>
      <c r="L9" s="251"/>
      <c r="M9" s="251"/>
      <c r="N9" s="251"/>
      <c r="O9" s="251"/>
      <c r="P9" s="251"/>
    </row>
    <row r="10" spans="1:16" ht="15">
      <c r="A10" s="158"/>
      <c r="B10" s="158"/>
      <c r="C10" s="158"/>
      <c r="D10" s="158"/>
      <c r="E10" s="158"/>
      <c r="F10" s="158"/>
      <c r="G10" s="158"/>
      <c r="H10" s="158"/>
      <c r="I10" s="158"/>
      <c r="J10" s="158"/>
      <c r="K10" s="158"/>
      <c r="L10" s="33" t="s">
        <v>40</v>
      </c>
      <c r="M10" s="34">
        <f>P68</f>
        <v>0</v>
      </c>
      <c r="N10" s="35" t="s">
        <v>41</v>
      </c>
      <c r="O10" s="158"/>
      <c r="P10" s="158"/>
    </row>
    <row r="11" spans="1:16" ht="15">
      <c r="A11" s="36"/>
      <c r="B11" s="36"/>
      <c r="C11" s="36"/>
      <c r="D11" s="36"/>
      <c r="E11" s="36"/>
      <c r="F11" s="36"/>
      <c r="G11" s="36"/>
      <c r="H11" s="36"/>
      <c r="I11" s="37"/>
      <c r="J11" s="36"/>
      <c r="K11" s="36"/>
      <c r="L11" s="36"/>
      <c r="M11" s="36"/>
      <c r="N11" s="36"/>
      <c r="O11" s="36"/>
      <c r="P11" s="33" t="s">
        <v>241</v>
      </c>
    </row>
    <row r="12" spans="1:16" ht="12.75" customHeight="1">
      <c r="A12" s="252" t="s">
        <v>42</v>
      </c>
      <c r="B12" s="253" t="s">
        <v>43</v>
      </c>
      <c r="C12" s="255" t="s">
        <v>44</v>
      </c>
      <c r="D12" s="256" t="s">
        <v>45</v>
      </c>
      <c r="E12" s="257" t="s">
        <v>46</v>
      </c>
      <c r="F12" s="258" t="s">
        <v>47</v>
      </c>
      <c r="G12" s="259"/>
      <c r="H12" s="259"/>
      <c r="I12" s="259"/>
      <c r="J12" s="259"/>
      <c r="K12" s="260"/>
      <c r="L12" s="258" t="s">
        <v>48</v>
      </c>
      <c r="M12" s="259"/>
      <c r="N12" s="259"/>
      <c r="O12" s="259"/>
      <c r="P12" s="260"/>
    </row>
    <row r="13" spans="1:16" ht="105">
      <c r="A13" s="252"/>
      <c r="B13" s="254"/>
      <c r="C13" s="255"/>
      <c r="D13" s="256"/>
      <c r="E13" s="257"/>
      <c r="F13" s="160" t="s">
        <v>49</v>
      </c>
      <c r="G13" s="39" t="s">
        <v>50</v>
      </c>
      <c r="H13" s="160" t="s">
        <v>51</v>
      </c>
      <c r="I13" s="40" t="s">
        <v>52</v>
      </c>
      <c r="J13" s="160" t="s">
        <v>53</v>
      </c>
      <c r="K13" s="160" t="s">
        <v>54</v>
      </c>
      <c r="L13" s="160" t="s">
        <v>55</v>
      </c>
      <c r="M13" s="160" t="s">
        <v>51</v>
      </c>
      <c r="N13" s="160" t="s">
        <v>52</v>
      </c>
      <c r="O13" s="160" t="s">
        <v>53</v>
      </c>
      <c r="P13" s="160" t="s">
        <v>56</v>
      </c>
    </row>
    <row r="14" spans="1:16" ht="15">
      <c r="A14" s="41"/>
      <c r="B14" s="41" t="s">
        <v>92</v>
      </c>
      <c r="C14" s="89" t="s">
        <v>93</v>
      </c>
      <c r="D14" s="90"/>
      <c r="E14" s="91"/>
      <c r="F14" s="46"/>
      <c r="G14" s="46"/>
      <c r="H14" s="79"/>
      <c r="I14" s="46"/>
      <c r="J14" s="46"/>
      <c r="K14" s="80"/>
      <c r="L14" s="79"/>
      <c r="M14" s="79"/>
      <c r="N14" s="79"/>
      <c r="O14" s="79"/>
      <c r="P14" s="80"/>
    </row>
    <row r="15" spans="1:16" ht="15">
      <c r="A15" s="41"/>
      <c r="B15" s="41"/>
      <c r="C15" s="92" t="s">
        <v>94</v>
      </c>
      <c r="D15" s="77"/>
      <c r="E15" s="93"/>
      <c r="F15" s="81"/>
      <c r="G15" s="82"/>
      <c r="H15" s="79"/>
      <c r="I15" s="83"/>
      <c r="J15" s="46"/>
      <c r="K15" s="80"/>
      <c r="L15" s="79"/>
      <c r="M15" s="79"/>
      <c r="N15" s="79"/>
      <c r="O15" s="79"/>
      <c r="P15" s="80"/>
    </row>
    <row r="16" spans="1:16" ht="38.25">
      <c r="A16" s="41">
        <v>1</v>
      </c>
      <c r="B16" s="41" t="s">
        <v>60</v>
      </c>
      <c r="C16" s="114" t="s">
        <v>231</v>
      </c>
      <c r="D16" s="59" t="s">
        <v>72</v>
      </c>
      <c r="E16" s="84">
        <v>466.42</v>
      </c>
      <c r="F16" s="163"/>
      <c r="G16" s="163"/>
      <c r="H16" s="164">
        <f aca="true" t="shared" si="0" ref="H16:H65">ROUND(F16*G16,2)</f>
        <v>0</v>
      </c>
      <c r="I16" s="165"/>
      <c r="J16" s="165"/>
      <c r="K16" s="166">
        <f aca="true" t="shared" si="1" ref="K16:K62">ROUND(SUM(H16+I16+J16),2)</f>
        <v>0</v>
      </c>
      <c r="L16" s="164">
        <f aca="true" t="shared" si="2" ref="L16:L65">ROUND(E16*F16,2)</f>
        <v>0</v>
      </c>
      <c r="M16" s="164">
        <f aca="true" t="shared" si="3" ref="M16:M65">ROUND(E16*H16,2)</f>
        <v>0</v>
      </c>
      <c r="N16" s="164">
        <f aca="true" t="shared" si="4" ref="N16:N65">ROUND(E16*I16,2)</f>
        <v>0</v>
      </c>
      <c r="O16" s="164">
        <f aca="true" t="shared" si="5" ref="O16:O65">ROUND(E16*J16,2)</f>
        <v>0</v>
      </c>
      <c r="P16" s="166">
        <f aca="true" t="shared" si="6" ref="P16:P65">ROUND(SUM(M16+N16+O16),2)</f>
        <v>0</v>
      </c>
    </row>
    <row r="17" spans="1:16" ht="15">
      <c r="A17" s="41"/>
      <c r="B17" s="41"/>
      <c r="C17" s="66" t="s">
        <v>232</v>
      </c>
      <c r="D17" s="94" t="s">
        <v>72</v>
      </c>
      <c r="E17" s="69">
        <f>E16*1.03</f>
        <v>480.41260000000005</v>
      </c>
      <c r="F17" s="163"/>
      <c r="G17" s="163"/>
      <c r="H17" s="164">
        <f t="shared" si="0"/>
        <v>0</v>
      </c>
      <c r="I17" s="165"/>
      <c r="J17" s="175"/>
      <c r="K17" s="166">
        <f t="shared" si="1"/>
        <v>0</v>
      </c>
      <c r="L17" s="164">
        <f t="shared" si="2"/>
        <v>0</v>
      </c>
      <c r="M17" s="164">
        <f t="shared" si="3"/>
        <v>0</v>
      </c>
      <c r="N17" s="164">
        <f t="shared" si="4"/>
        <v>0</v>
      </c>
      <c r="O17" s="164">
        <f t="shared" si="5"/>
        <v>0</v>
      </c>
      <c r="P17" s="166">
        <f t="shared" si="6"/>
        <v>0</v>
      </c>
    </row>
    <row r="18" spans="1:16" ht="38.25">
      <c r="A18" s="41">
        <v>2</v>
      </c>
      <c r="B18" s="54" t="s">
        <v>60</v>
      </c>
      <c r="C18" s="114" t="s">
        <v>286</v>
      </c>
      <c r="D18" s="59" t="s">
        <v>72</v>
      </c>
      <c r="E18" s="84" t="s">
        <v>287</v>
      </c>
      <c r="F18" s="163"/>
      <c r="G18" s="163"/>
      <c r="H18" s="164">
        <f t="shared" si="0"/>
        <v>0</v>
      </c>
      <c r="I18" s="165"/>
      <c r="J18" s="165"/>
      <c r="K18" s="166">
        <f t="shared" si="1"/>
        <v>0</v>
      </c>
      <c r="L18" s="164">
        <f>ROUND(E18*F18,2)</f>
        <v>0</v>
      </c>
      <c r="M18" s="164">
        <f>ROUND(E18*H18,2)</f>
        <v>0</v>
      </c>
      <c r="N18" s="164">
        <f>ROUND(E18*I18,2)</f>
        <v>0</v>
      </c>
      <c r="O18" s="164">
        <f>ROUND(E18*J18,2)</f>
        <v>0</v>
      </c>
      <c r="P18" s="166">
        <f>ROUND(SUM(M18+N18+O18),2)</f>
        <v>0</v>
      </c>
    </row>
    <row r="19" spans="1:16" ht="15">
      <c r="A19" s="41"/>
      <c r="B19" s="41"/>
      <c r="C19" s="66" t="s">
        <v>288</v>
      </c>
      <c r="D19" s="94" t="s">
        <v>72</v>
      </c>
      <c r="E19" s="69">
        <f>E18*1.03</f>
        <v>17.407</v>
      </c>
      <c r="F19" s="163"/>
      <c r="G19" s="163"/>
      <c r="H19" s="164">
        <f t="shared" si="0"/>
        <v>0</v>
      </c>
      <c r="I19" s="165"/>
      <c r="J19" s="175"/>
      <c r="K19" s="166">
        <f t="shared" si="1"/>
        <v>0</v>
      </c>
      <c r="L19" s="164">
        <f>ROUND(E19*F19,2)</f>
        <v>0</v>
      </c>
      <c r="M19" s="164">
        <f>ROUND(E19*H19,2)</f>
        <v>0</v>
      </c>
      <c r="N19" s="164">
        <f>ROUND(E19*I19,2)</f>
        <v>0</v>
      </c>
      <c r="O19" s="164">
        <f>ROUND(E19*J19,2)</f>
        <v>0</v>
      </c>
      <c r="P19" s="166">
        <f>ROUND(SUM(M19+N19+O19),2)</f>
        <v>0</v>
      </c>
    </row>
    <row r="20" spans="1:16" ht="38.25">
      <c r="A20" s="41">
        <v>3</v>
      </c>
      <c r="B20" s="54" t="s">
        <v>60</v>
      </c>
      <c r="C20" s="114" t="s">
        <v>131</v>
      </c>
      <c r="D20" s="59" t="s">
        <v>72</v>
      </c>
      <c r="E20" s="84" t="s">
        <v>289</v>
      </c>
      <c r="F20" s="163"/>
      <c r="G20" s="163"/>
      <c r="H20" s="164">
        <f t="shared" si="0"/>
        <v>0</v>
      </c>
      <c r="I20" s="165"/>
      <c r="J20" s="165"/>
      <c r="K20" s="166">
        <f t="shared" si="1"/>
        <v>0</v>
      </c>
      <c r="L20" s="164">
        <f>ROUND(E20*F20,2)</f>
        <v>0</v>
      </c>
      <c r="M20" s="164">
        <f>ROUND(E20*H20,2)</f>
        <v>0</v>
      </c>
      <c r="N20" s="164">
        <f>ROUND(E20*I20,2)</f>
        <v>0</v>
      </c>
      <c r="O20" s="164">
        <f>ROUND(E20*J20,2)</f>
        <v>0</v>
      </c>
      <c r="P20" s="166">
        <f>ROUND(SUM(M20+N20+O20),2)</f>
        <v>0</v>
      </c>
    </row>
    <row r="21" spans="1:16" s="31" customFormat="1" ht="15">
      <c r="A21" s="41"/>
      <c r="B21" s="54"/>
      <c r="C21" s="66" t="s">
        <v>95</v>
      </c>
      <c r="D21" s="94" t="s">
        <v>72</v>
      </c>
      <c r="E21" s="69">
        <f>E20*1.2</f>
        <v>130.356</v>
      </c>
      <c r="F21" s="168"/>
      <c r="G21" s="168"/>
      <c r="H21" s="164">
        <f t="shared" si="0"/>
        <v>0</v>
      </c>
      <c r="I21" s="168"/>
      <c r="J21" s="165"/>
      <c r="K21" s="166">
        <f t="shared" si="1"/>
        <v>0</v>
      </c>
      <c r="L21" s="164">
        <f>ROUND(E21*F21,2)</f>
        <v>0</v>
      </c>
      <c r="M21" s="164">
        <f>ROUND(E21*H21,2)</f>
        <v>0</v>
      </c>
      <c r="N21" s="164">
        <f>ROUND(E21*I21,2)</f>
        <v>0</v>
      </c>
      <c r="O21" s="164">
        <f>ROUND(E21*J21,2)</f>
        <v>0</v>
      </c>
      <c r="P21" s="166">
        <f>ROUND(SUM(M21+N21+O21),2)</f>
        <v>0</v>
      </c>
    </row>
    <row r="22" spans="1:16" s="31" customFormat="1" ht="15">
      <c r="A22" s="41">
        <v>4</v>
      </c>
      <c r="B22" s="54" t="s">
        <v>60</v>
      </c>
      <c r="C22" s="114" t="s">
        <v>234</v>
      </c>
      <c r="D22" s="94" t="s">
        <v>90</v>
      </c>
      <c r="E22" s="69">
        <f>E23+E24+E25+E26</f>
        <v>7</v>
      </c>
      <c r="F22" s="168"/>
      <c r="G22" s="168"/>
      <c r="H22" s="164">
        <f t="shared" si="0"/>
        <v>0</v>
      </c>
      <c r="I22" s="165"/>
      <c r="J22" s="165"/>
      <c r="K22" s="166">
        <f t="shared" si="1"/>
        <v>0</v>
      </c>
      <c r="L22" s="164">
        <f>ROUND(E22*F22,2)</f>
        <v>0</v>
      </c>
      <c r="M22" s="164">
        <f>ROUND(E22*H22,2)</f>
        <v>0</v>
      </c>
      <c r="N22" s="164">
        <f>ROUND(E22*I22,2)</f>
        <v>0</v>
      </c>
      <c r="O22" s="164">
        <f>ROUND(E22*J22,2)</f>
        <v>0</v>
      </c>
      <c r="P22" s="166">
        <f>ROUND(SUM(M22+N22+O22),2)</f>
        <v>0</v>
      </c>
    </row>
    <row r="23" spans="1:16" s="31" customFormat="1" ht="15">
      <c r="A23" s="41"/>
      <c r="B23" s="54"/>
      <c r="C23" s="66" t="s">
        <v>290</v>
      </c>
      <c r="D23" s="94" t="s">
        <v>90</v>
      </c>
      <c r="E23" s="69">
        <v>1</v>
      </c>
      <c r="F23" s="168"/>
      <c r="G23" s="168"/>
      <c r="H23" s="164">
        <f t="shared" si="0"/>
        <v>0</v>
      </c>
      <c r="I23" s="168"/>
      <c r="J23" s="165"/>
      <c r="K23" s="166">
        <f t="shared" si="1"/>
        <v>0</v>
      </c>
      <c r="L23" s="164">
        <f t="shared" si="2"/>
        <v>0</v>
      </c>
      <c r="M23" s="164">
        <f t="shared" si="3"/>
        <v>0</v>
      </c>
      <c r="N23" s="164">
        <f t="shared" si="4"/>
        <v>0</v>
      </c>
      <c r="O23" s="164">
        <f t="shared" si="5"/>
        <v>0</v>
      </c>
      <c r="P23" s="166">
        <f t="shared" si="6"/>
        <v>0</v>
      </c>
    </row>
    <row r="24" spans="1:16" s="31" customFormat="1" ht="15">
      <c r="A24" s="41"/>
      <c r="B24" s="54"/>
      <c r="C24" s="66" t="s">
        <v>236</v>
      </c>
      <c r="D24" s="94" t="s">
        <v>90</v>
      </c>
      <c r="E24" s="69">
        <v>2</v>
      </c>
      <c r="F24" s="168"/>
      <c r="G24" s="168"/>
      <c r="H24" s="164">
        <f t="shared" si="0"/>
        <v>0</v>
      </c>
      <c r="I24" s="168"/>
      <c r="J24" s="165"/>
      <c r="K24" s="166">
        <f t="shared" si="1"/>
        <v>0</v>
      </c>
      <c r="L24" s="164">
        <f t="shared" si="2"/>
        <v>0</v>
      </c>
      <c r="M24" s="164">
        <f t="shared" si="3"/>
        <v>0</v>
      </c>
      <c r="N24" s="164">
        <f t="shared" si="4"/>
        <v>0</v>
      </c>
      <c r="O24" s="164">
        <f t="shared" si="5"/>
        <v>0</v>
      </c>
      <c r="P24" s="166">
        <f t="shared" si="6"/>
        <v>0</v>
      </c>
    </row>
    <row r="25" spans="1:16" s="31" customFormat="1" ht="15">
      <c r="A25" s="41"/>
      <c r="B25" s="54"/>
      <c r="C25" s="66" t="s">
        <v>291</v>
      </c>
      <c r="D25" s="94" t="s">
        <v>90</v>
      </c>
      <c r="E25" s="69">
        <v>1</v>
      </c>
      <c r="F25" s="168"/>
      <c r="G25" s="168"/>
      <c r="H25" s="164">
        <f t="shared" si="0"/>
        <v>0</v>
      </c>
      <c r="I25" s="168"/>
      <c r="J25" s="165"/>
      <c r="K25" s="166">
        <f t="shared" si="1"/>
        <v>0</v>
      </c>
      <c r="L25" s="164">
        <f t="shared" si="2"/>
        <v>0</v>
      </c>
      <c r="M25" s="164">
        <f t="shared" si="3"/>
        <v>0</v>
      </c>
      <c r="N25" s="164">
        <f t="shared" si="4"/>
        <v>0</v>
      </c>
      <c r="O25" s="164">
        <f t="shared" si="5"/>
        <v>0</v>
      </c>
      <c r="P25" s="166">
        <f t="shared" si="6"/>
        <v>0</v>
      </c>
    </row>
    <row r="26" spans="1:16" s="31" customFormat="1" ht="15">
      <c r="A26" s="41"/>
      <c r="B26" s="54"/>
      <c r="C26" s="66" t="s">
        <v>292</v>
      </c>
      <c r="D26" s="94" t="s">
        <v>90</v>
      </c>
      <c r="E26" s="69">
        <v>3</v>
      </c>
      <c r="F26" s="168"/>
      <c r="G26" s="168"/>
      <c r="H26" s="164">
        <f t="shared" si="0"/>
        <v>0</v>
      </c>
      <c r="I26" s="168"/>
      <c r="J26" s="165"/>
      <c r="K26" s="166">
        <f t="shared" si="1"/>
        <v>0</v>
      </c>
      <c r="L26" s="164">
        <f t="shared" si="2"/>
        <v>0</v>
      </c>
      <c r="M26" s="164">
        <f t="shared" si="3"/>
        <v>0</v>
      </c>
      <c r="N26" s="164">
        <f t="shared" si="4"/>
        <v>0</v>
      </c>
      <c r="O26" s="164">
        <f t="shared" si="5"/>
        <v>0</v>
      </c>
      <c r="P26" s="166">
        <f t="shared" si="6"/>
        <v>0</v>
      </c>
    </row>
    <row r="27" spans="1:16" s="31" customFormat="1" ht="15">
      <c r="A27" s="41">
        <v>5</v>
      </c>
      <c r="B27" s="54" t="s">
        <v>60</v>
      </c>
      <c r="C27" s="114" t="s">
        <v>293</v>
      </c>
      <c r="D27" s="94" t="s">
        <v>90</v>
      </c>
      <c r="E27" s="69">
        <f>E28+E29</f>
        <v>2</v>
      </c>
      <c r="F27" s="168"/>
      <c r="G27" s="168"/>
      <c r="H27" s="164">
        <f t="shared" si="0"/>
        <v>0</v>
      </c>
      <c r="I27" s="168"/>
      <c r="J27" s="165"/>
      <c r="K27" s="166">
        <f t="shared" si="1"/>
        <v>0</v>
      </c>
      <c r="L27" s="164">
        <f t="shared" si="2"/>
        <v>0</v>
      </c>
      <c r="M27" s="164">
        <f t="shared" si="3"/>
        <v>0</v>
      </c>
      <c r="N27" s="164">
        <f t="shared" si="4"/>
        <v>0</v>
      </c>
      <c r="O27" s="164">
        <f t="shared" si="5"/>
        <v>0</v>
      </c>
      <c r="P27" s="166">
        <f t="shared" si="6"/>
        <v>0</v>
      </c>
    </row>
    <row r="28" spans="1:16" s="31" customFormat="1" ht="15">
      <c r="A28" s="41"/>
      <c r="B28" s="54"/>
      <c r="C28" s="66" t="s">
        <v>294</v>
      </c>
      <c r="D28" s="94" t="s">
        <v>90</v>
      </c>
      <c r="E28" s="69">
        <v>1</v>
      </c>
      <c r="F28" s="168"/>
      <c r="G28" s="168"/>
      <c r="H28" s="164">
        <f t="shared" si="0"/>
        <v>0</v>
      </c>
      <c r="I28" s="168"/>
      <c r="J28" s="165"/>
      <c r="K28" s="166">
        <f t="shared" si="1"/>
        <v>0</v>
      </c>
      <c r="L28" s="164">
        <f t="shared" si="2"/>
        <v>0</v>
      </c>
      <c r="M28" s="164">
        <f t="shared" si="3"/>
        <v>0</v>
      </c>
      <c r="N28" s="164">
        <f t="shared" si="4"/>
        <v>0</v>
      </c>
      <c r="O28" s="164">
        <f t="shared" si="5"/>
        <v>0</v>
      </c>
      <c r="P28" s="166">
        <f t="shared" si="6"/>
        <v>0</v>
      </c>
    </row>
    <row r="29" spans="1:16" s="31" customFormat="1" ht="15">
      <c r="A29" s="41"/>
      <c r="B29" s="54"/>
      <c r="C29" s="66" t="s">
        <v>295</v>
      </c>
      <c r="D29" s="94" t="s">
        <v>90</v>
      </c>
      <c r="E29" s="69">
        <v>1</v>
      </c>
      <c r="F29" s="168"/>
      <c r="G29" s="168"/>
      <c r="H29" s="164">
        <f t="shared" si="0"/>
        <v>0</v>
      </c>
      <c r="I29" s="168"/>
      <c r="J29" s="165"/>
      <c r="K29" s="166">
        <f t="shared" si="1"/>
        <v>0</v>
      </c>
      <c r="L29" s="164">
        <f t="shared" si="2"/>
        <v>0</v>
      </c>
      <c r="M29" s="164">
        <f t="shared" si="3"/>
        <v>0</v>
      </c>
      <c r="N29" s="164">
        <f t="shared" si="4"/>
        <v>0</v>
      </c>
      <c r="O29" s="164">
        <f t="shared" si="5"/>
        <v>0</v>
      </c>
      <c r="P29" s="166">
        <f t="shared" si="6"/>
        <v>0</v>
      </c>
    </row>
    <row r="30" spans="1:16" s="31" customFormat="1" ht="15">
      <c r="A30" s="41">
        <v>6</v>
      </c>
      <c r="B30" s="54" t="s">
        <v>60</v>
      </c>
      <c r="C30" s="114" t="s">
        <v>96</v>
      </c>
      <c r="D30" s="94" t="s">
        <v>90</v>
      </c>
      <c r="E30" s="69">
        <v>12</v>
      </c>
      <c r="F30" s="168"/>
      <c r="G30" s="168"/>
      <c r="H30" s="164">
        <f t="shared" si="0"/>
        <v>0</v>
      </c>
      <c r="I30" s="168"/>
      <c r="J30" s="165"/>
      <c r="K30" s="166">
        <f t="shared" si="1"/>
        <v>0</v>
      </c>
      <c r="L30" s="164">
        <f t="shared" si="2"/>
        <v>0</v>
      </c>
      <c r="M30" s="164">
        <f t="shared" si="3"/>
        <v>0</v>
      </c>
      <c r="N30" s="164">
        <f t="shared" si="4"/>
        <v>0</v>
      </c>
      <c r="O30" s="164">
        <f t="shared" si="5"/>
        <v>0</v>
      </c>
      <c r="P30" s="166">
        <f t="shared" si="6"/>
        <v>0</v>
      </c>
    </row>
    <row r="31" spans="1:16" s="31" customFormat="1" ht="15">
      <c r="A31" s="41"/>
      <c r="B31" s="54"/>
      <c r="C31" s="66" t="s">
        <v>97</v>
      </c>
      <c r="D31" s="94" t="s">
        <v>90</v>
      </c>
      <c r="E31" s="69">
        <v>12</v>
      </c>
      <c r="F31" s="168"/>
      <c r="G31" s="168"/>
      <c r="H31" s="164">
        <f t="shared" si="0"/>
        <v>0</v>
      </c>
      <c r="I31" s="168"/>
      <c r="J31" s="165"/>
      <c r="K31" s="166">
        <f t="shared" si="1"/>
        <v>0</v>
      </c>
      <c r="L31" s="164">
        <f t="shared" si="2"/>
        <v>0</v>
      </c>
      <c r="M31" s="164">
        <f t="shared" si="3"/>
        <v>0</v>
      </c>
      <c r="N31" s="164">
        <f t="shared" si="4"/>
        <v>0</v>
      </c>
      <c r="O31" s="164">
        <f t="shared" si="5"/>
        <v>0</v>
      </c>
      <c r="P31" s="166">
        <f t="shared" si="6"/>
        <v>0</v>
      </c>
    </row>
    <row r="32" spans="1:16" s="31" customFormat="1" ht="15">
      <c r="A32" s="41">
        <v>7</v>
      </c>
      <c r="B32" s="54" t="s">
        <v>60</v>
      </c>
      <c r="C32" s="114" t="s">
        <v>98</v>
      </c>
      <c r="D32" s="94" t="s">
        <v>90</v>
      </c>
      <c r="E32" s="69">
        <f>E33+E34+E35+E36+E37</f>
        <v>14</v>
      </c>
      <c r="F32" s="168"/>
      <c r="G32" s="168"/>
      <c r="H32" s="164">
        <f t="shared" si="0"/>
        <v>0</v>
      </c>
      <c r="I32" s="168"/>
      <c r="J32" s="165"/>
      <c r="K32" s="166">
        <f t="shared" si="1"/>
        <v>0</v>
      </c>
      <c r="L32" s="164">
        <f t="shared" si="2"/>
        <v>0</v>
      </c>
      <c r="M32" s="164">
        <f t="shared" si="3"/>
        <v>0</v>
      </c>
      <c r="N32" s="164">
        <f t="shared" si="4"/>
        <v>0</v>
      </c>
      <c r="O32" s="164">
        <f t="shared" si="5"/>
        <v>0</v>
      </c>
      <c r="P32" s="166">
        <f t="shared" si="6"/>
        <v>0</v>
      </c>
    </row>
    <row r="33" spans="1:16" s="31" customFormat="1" ht="25.5">
      <c r="A33" s="41"/>
      <c r="B33" s="54"/>
      <c r="C33" s="66" t="s">
        <v>296</v>
      </c>
      <c r="D33" s="94" t="s">
        <v>90</v>
      </c>
      <c r="E33" s="69">
        <v>9</v>
      </c>
      <c r="F33" s="168"/>
      <c r="G33" s="168"/>
      <c r="H33" s="164">
        <f t="shared" si="0"/>
        <v>0</v>
      </c>
      <c r="I33" s="168"/>
      <c r="J33" s="165"/>
      <c r="K33" s="166">
        <f t="shared" si="1"/>
        <v>0</v>
      </c>
      <c r="L33" s="164">
        <f t="shared" si="2"/>
        <v>0</v>
      </c>
      <c r="M33" s="164">
        <f t="shared" si="3"/>
        <v>0</v>
      </c>
      <c r="N33" s="164">
        <f t="shared" si="4"/>
        <v>0</v>
      </c>
      <c r="O33" s="164">
        <f t="shared" si="5"/>
        <v>0</v>
      </c>
      <c r="P33" s="166">
        <f t="shared" si="6"/>
        <v>0</v>
      </c>
    </row>
    <row r="34" spans="1:16" s="31" customFormat="1" ht="15">
      <c r="A34" s="41"/>
      <c r="B34" s="54"/>
      <c r="C34" s="66" t="s">
        <v>297</v>
      </c>
      <c r="D34" s="94" t="s">
        <v>90</v>
      </c>
      <c r="E34" s="69">
        <v>1</v>
      </c>
      <c r="F34" s="168"/>
      <c r="G34" s="168"/>
      <c r="H34" s="164">
        <f t="shared" si="0"/>
        <v>0</v>
      </c>
      <c r="I34" s="168"/>
      <c r="J34" s="165"/>
      <c r="K34" s="166">
        <f t="shared" si="1"/>
        <v>0</v>
      </c>
      <c r="L34" s="164">
        <f t="shared" si="2"/>
        <v>0</v>
      </c>
      <c r="M34" s="164">
        <f t="shared" si="3"/>
        <v>0</v>
      </c>
      <c r="N34" s="164">
        <f t="shared" si="4"/>
        <v>0</v>
      </c>
      <c r="O34" s="164">
        <f t="shared" si="5"/>
        <v>0</v>
      </c>
      <c r="P34" s="166">
        <f t="shared" si="6"/>
        <v>0</v>
      </c>
    </row>
    <row r="35" spans="1:16" s="31" customFormat="1" ht="15">
      <c r="A35" s="41"/>
      <c r="B35" s="54"/>
      <c r="C35" s="66" t="s">
        <v>298</v>
      </c>
      <c r="D35" s="94" t="s">
        <v>90</v>
      </c>
      <c r="E35" s="69">
        <v>1</v>
      </c>
      <c r="F35" s="168"/>
      <c r="G35" s="168"/>
      <c r="H35" s="164">
        <f t="shared" si="0"/>
        <v>0</v>
      </c>
      <c r="I35" s="168"/>
      <c r="J35" s="165"/>
      <c r="K35" s="166">
        <f t="shared" si="1"/>
        <v>0</v>
      </c>
      <c r="L35" s="164">
        <f t="shared" si="2"/>
        <v>0</v>
      </c>
      <c r="M35" s="164">
        <f t="shared" si="3"/>
        <v>0</v>
      </c>
      <c r="N35" s="164">
        <f t="shared" si="4"/>
        <v>0</v>
      </c>
      <c r="O35" s="164">
        <f t="shared" si="5"/>
        <v>0</v>
      </c>
      <c r="P35" s="166">
        <f t="shared" si="6"/>
        <v>0</v>
      </c>
    </row>
    <row r="36" spans="1:16" s="31" customFormat="1" ht="15">
      <c r="A36" s="41"/>
      <c r="B36" s="54"/>
      <c r="C36" s="66" t="s">
        <v>299</v>
      </c>
      <c r="D36" s="94" t="s">
        <v>90</v>
      </c>
      <c r="E36" s="69">
        <v>1</v>
      </c>
      <c r="F36" s="168"/>
      <c r="G36" s="168"/>
      <c r="H36" s="164">
        <f t="shared" si="0"/>
        <v>0</v>
      </c>
      <c r="I36" s="168"/>
      <c r="J36" s="165"/>
      <c r="K36" s="166">
        <f t="shared" si="1"/>
        <v>0</v>
      </c>
      <c r="L36" s="164">
        <f t="shared" si="2"/>
        <v>0</v>
      </c>
      <c r="M36" s="164">
        <f t="shared" si="3"/>
        <v>0</v>
      </c>
      <c r="N36" s="164">
        <f t="shared" si="4"/>
        <v>0</v>
      </c>
      <c r="O36" s="164">
        <f t="shared" si="5"/>
        <v>0</v>
      </c>
      <c r="P36" s="166">
        <f t="shared" si="6"/>
        <v>0</v>
      </c>
    </row>
    <row r="37" spans="1:16" s="31" customFormat="1" ht="15">
      <c r="A37" s="41"/>
      <c r="B37" s="54"/>
      <c r="C37" s="66" t="s">
        <v>300</v>
      </c>
      <c r="D37" s="94" t="s">
        <v>90</v>
      </c>
      <c r="E37" s="69">
        <v>2</v>
      </c>
      <c r="F37" s="168"/>
      <c r="G37" s="168"/>
      <c r="H37" s="164">
        <f t="shared" si="0"/>
        <v>0</v>
      </c>
      <c r="I37" s="168"/>
      <c r="J37" s="165"/>
      <c r="K37" s="166">
        <f t="shared" si="1"/>
        <v>0</v>
      </c>
      <c r="L37" s="164">
        <f t="shared" si="2"/>
        <v>0</v>
      </c>
      <c r="M37" s="164">
        <f t="shared" si="3"/>
        <v>0</v>
      </c>
      <c r="N37" s="164">
        <f t="shared" si="4"/>
        <v>0</v>
      </c>
      <c r="O37" s="164">
        <f t="shared" si="5"/>
        <v>0</v>
      </c>
      <c r="P37" s="166">
        <f t="shared" si="6"/>
        <v>0</v>
      </c>
    </row>
    <row r="38" spans="1:16" s="31" customFormat="1" ht="15">
      <c r="A38" s="41">
        <v>8</v>
      </c>
      <c r="B38" s="54" t="s">
        <v>60</v>
      </c>
      <c r="C38" s="114" t="s">
        <v>301</v>
      </c>
      <c r="D38" s="94" t="s">
        <v>90</v>
      </c>
      <c r="E38" s="69">
        <v>1</v>
      </c>
      <c r="F38" s="168"/>
      <c r="G38" s="168"/>
      <c r="H38" s="164">
        <f t="shared" si="0"/>
        <v>0</v>
      </c>
      <c r="I38" s="168"/>
      <c r="J38" s="165"/>
      <c r="K38" s="166">
        <f t="shared" si="1"/>
        <v>0</v>
      </c>
      <c r="L38" s="164">
        <f t="shared" si="2"/>
        <v>0</v>
      </c>
      <c r="M38" s="164">
        <f t="shared" si="3"/>
        <v>0</v>
      </c>
      <c r="N38" s="164">
        <f t="shared" si="4"/>
        <v>0</v>
      </c>
      <c r="O38" s="164">
        <f t="shared" si="5"/>
        <v>0</v>
      </c>
      <c r="P38" s="166">
        <f t="shared" si="6"/>
        <v>0</v>
      </c>
    </row>
    <row r="39" spans="1:16" s="31" customFormat="1" ht="15">
      <c r="A39" s="41"/>
      <c r="B39" s="54"/>
      <c r="C39" s="66" t="s">
        <v>302</v>
      </c>
      <c r="D39" s="94" t="s">
        <v>90</v>
      </c>
      <c r="E39" s="69">
        <v>1</v>
      </c>
      <c r="F39" s="168"/>
      <c r="G39" s="168"/>
      <c r="H39" s="164">
        <f t="shared" si="0"/>
        <v>0</v>
      </c>
      <c r="I39" s="168"/>
      <c r="J39" s="165"/>
      <c r="K39" s="166">
        <f t="shared" si="1"/>
        <v>0</v>
      </c>
      <c r="L39" s="164">
        <f t="shared" si="2"/>
        <v>0</v>
      </c>
      <c r="M39" s="164">
        <f t="shared" si="3"/>
        <v>0</v>
      </c>
      <c r="N39" s="164">
        <f t="shared" si="4"/>
        <v>0</v>
      </c>
      <c r="O39" s="164">
        <f t="shared" si="5"/>
        <v>0</v>
      </c>
      <c r="P39" s="166">
        <f t="shared" si="6"/>
        <v>0</v>
      </c>
    </row>
    <row r="40" spans="1:16" s="31" customFormat="1" ht="15">
      <c r="A40" s="41">
        <v>9</v>
      </c>
      <c r="B40" s="54" t="s">
        <v>60</v>
      </c>
      <c r="C40" s="114" t="s">
        <v>303</v>
      </c>
      <c r="D40" s="94" t="s">
        <v>90</v>
      </c>
      <c r="E40" s="69">
        <v>22</v>
      </c>
      <c r="F40" s="168"/>
      <c r="G40" s="168"/>
      <c r="H40" s="164">
        <f t="shared" si="0"/>
        <v>0</v>
      </c>
      <c r="I40" s="168"/>
      <c r="J40" s="165"/>
      <c r="K40" s="166">
        <f t="shared" si="1"/>
        <v>0</v>
      </c>
      <c r="L40" s="164">
        <f t="shared" si="2"/>
        <v>0</v>
      </c>
      <c r="M40" s="164">
        <f t="shared" si="3"/>
        <v>0</v>
      </c>
      <c r="N40" s="164">
        <f t="shared" si="4"/>
        <v>0</v>
      </c>
      <c r="O40" s="164">
        <f t="shared" si="5"/>
        <v>0</v>
      </c>
      <c r="P40" s="166">
        <f t="shared" si="6"/>
        <v>0</v>
      </c>
    </row>
    <row r="41" spans="1:16" s="31" customFormat="1" ht="15">
      <c r="A41" s="41"/>
      <c r="B41" s="54"/>
      <c r="C41" s="66" t="s">
        <v>304</v>
      </c>
      <c r="D41" s="94" t="s">
        <v>90</v>
      </c>
      <c r="E41" s="69">
        <v>22</v>
      </c>
      <c r="F41" s="168"/>
      <c r="G41" s="168"/>
      <c r="H41" s="164">
        <f t="shared" si="0"/>
        <v>0</v>
      </c>
      <c r="I41" s="168"/>
      <c r="J41" s="165"/>
      <c r="K41" s="166">
        <f t="shared" si="1"/>
        <v>0</v>
      </c>
      <c r="L41" s="164">
        <f t="shared" si="2"/>
        <v>0</v>
      </c>
      <c r="M41" s="164">
        <f t="shared" si="3"/>
        <v>0</v>
      </c>
      <c r="N41" s="164">
        <f t="shared" si="4"/>
        <v>0</v>
      </c>
      <c r="O41" s="164">
        <f t="shared" si="5"/>
        <v>0</v>
      </c>
      <c r="P41" s="166">
        <f t="shared" si="6"/>
        <v>0</v>
      </c>
    </row>
    <row r="42" spans="1:16" s="31" customFormat="1" ht="15">
      <c r="A42" s="41">
        <v>10</v>
      </c>
      <c r="B42" s="54" t="s">
        <v>60</v>
      </c>
      <c r="C42" s="114" t="s">
        <v>99</v>
      </c>
      <c r="D42" s="94" t="s">
        <v>90</v>
      </c>
      <c r="E42" s="69">
        <v>22</v>
      </c>
      <c r="F42" s="168"/>
      <c r="G42" s="168"/>
      <c r="H42" s="164">
        <f t="shared" si="0"/>
        <v>0</v>
      </c>
      <c r="I42" s="168"/>
      <c r="J42" s="165"/>
      <c r="K42" s="166">
        <f t="shared" si="1"/>
        <v>0</v>
      </c>
      <c r="L42" s="164">
        <f t="shared" si="2"/>
        <v>0</v>
      </c>
      <c r="M42" s="164">
        <f t="shared" si="3"/>
        <v>0</v>
      </c>
      <c r="N42" s="164">
        <f t="shared" si="4"/>
        <v>0</v>
      </c>
      <c r="O42" s="164">
        <f t="shared" si="5"/>
        <v>0</v>
      </c>
      <c r="P42" s="166">
        <f t="shared" si="6"/>
        <v>0</v>
      </c>
    </row>
    <row r="43" spans="1:16" s="31" customFormat="1" ht="15">
      <c r="A43" s="41"/>
      <c r="B43" s="54"/>
      <c r="C43" s="66" t="s">
        <v>100</v>
      </c>
      <c r="D43" s="94" t="s">
        <v>90</v>
      </c>
      <c r="E43" s="69">
        <v>22</v>
      </c>
      <c r="F43" s="168"/>
      <c r="G43" s="168"/>
      <c r="H43" s="164">
        <f t="shared" si="0"/>
        <v>0</v>
      </c>
      <c r="I43" s="168"/>
      <c r="J43" s="165"/>
      <c r="K43" s="166">
        <f t="shared" si="1"/>
        <v>0</v>
      </c>
      <c r="L43" s="164">
        <f t="shared" si="2"/>
        <v>0</v>
      </c>
      <c r="M43" s="164">
        <f t="shared" si="3"/>
        <v>0</v>
      </c>
      <c r="N43" s="164">
        <f t="shared" si="4"/>
        <v>0</v>
      </c>
      <c r="O43" s="164">
        <f t="shared" si="5"/>
        <v>0</v>
      </c>
      <c r="P43" s="166">
        <f t="shared" si="6"/>
        <v>0</v>
      </c>
    </row>
    <row r="44" spans="1:16" s="31" customFormat="1" ht="15">
      <c r="A44" s="41"/>
      <c r="B44" s="54"/>
      <c r="C44" s="66" t="s">
        <v>305</v>
      </c>
      <c r="D44" s="94" t="s">
        <v>90</v>
      </c>
      <c r="E44" s="69">
        <v>22</v>
      </c>
      <c r="F44" s="168"/>
      <c r="G44" s="168"/>
      <c r="H44" s="164"/>
      <c r="I44" s="168"/>
      <c r="J44" s="165"/>
      <c r="K44" s="166"/>
      <c r="L44" s="164">
        <f t="shared" si="2"/>
        <v>0</v>
      </c>
      <c r="M44" s="164"/>
      <c r="N44" s="164"/>
      <c r="O44" s="164"/>
      <c r="P44" s="166"/>
    </row>
    <row r="45" spans="1:16" s="31" customFormat="1" ht="15">
      <c r="A45" s="41">
        <v>11</v>
      </c>
      <c r="B45" s="54" t="s">
        <v>60</v>
      </c>
      <c r="C45" s="114" t="s">
        <v>101</v>
      </c>
      <c r="D45" s="59" t="s">
        <v>90</v>
      </c>
      <c r="E45" s="84">
        <v>8</v>
      </c>
      <c r="F45" s="168"/>
      <c r="G45" s="168"/>
      <c r="H45" s="164">
        <f t="shared" si="0"/>
        <v>0</v>
      </c>
      <c r="I45" s="168"/>
      <c r="J45" s="165"/>
      <c r="K45" s="166">
        <f t="shared" si="1"/>
        <v>0</v>
      </c>
      <c r="L45" s="164">
        <f t="shared" si="2"/>
        <v>0</v>
      </c>
      <c r="M45" s="164">
        <f t="shared" si="3"/>
        <v>0</v>
      </c>
      <c r="N45" s="164">
        <f t="shared" si="4"/>
        <v>0</v>
      </c>
      <c r="O45" s="164">
        <f t="shared" si="5"/>
        <v>0</v>
      </c>
      <c r="P45" s="166">
        <f t="shared" si="6"/>
        <v>0</v>
      </c>
    </row>
    <row r="46" spans="1:16" s="31" customFormat="1" ht="25.5">
      <c r="A46" s="41"/>
      <c r="B46" s="54"/>
      <c r="C46" s="97" t="s">
        <v>306</v>
      </c>
      <c r="D46" s="59" t="s">
        <v>102</v>
      </c>
      <c r="E46" s="84">
        <v>8</v>
      </c>
      <c r="F46" s="168"/>
      <c r="G46" s="168"/>
      <c r="H46" s="164">
        <f t="shared" si="0"/>
        <v>0</v>
      </c>
      <c r="I46" s="168"/>
      <c r="J46" s="165"/>
      <c r="K46" s="166">
        <f t="shared" si="1"/>
        <v>0</v>
      </c>
      <c r="L46" s="164">
        <f t="shared" si="2"/>
        <v>0</v>
      </c>
      <c r="M46" s="164">
        <f t="shared" si="3"/>
        <v>0</v>
      </c>
      <c r="N46" s="164">
        <f t="shared" si="4"/>
        <v>0</v>
      </c>
      <c r="O46" s="164">
        <f t="shared" si="5"/>
        <v>0</v>
      </c>
      <c r="P46" s="166">
        <f t="shared" si="6"/>
        <v>0</v>
      </c>
    </row>
    <row r="47" spans="1:16" s="31" customFormat="1" ht="25.5">
      <c r="A47" s="41">
        <v>12</v>
      </c>
      <c r="B47" s="54" t="s">
        <v>60</v>
      </c>
      <c r="C47" s="114" t="s">
        <v>103</v>
      </c>
      <c r="D47" s="59" t="s">
        <v>90</v>
      </c>
      <c r="E47" s="84">
        <v>22</v>
      </c>
      <c r="F47" s="168"/>
      <c r="G47" s="168"/>
      <c r="H47" s="164">
        <f t="shared" si="0"/>
        <v>0</v>
      </c>
      <c r="I47" s="168"/>
      <c r="J47" s="165"/>
      <c r="K47" s="166">
        <f t="shared" si="1"/>
        <v>0</v>
      </c>
      <c r="L47" s="164">
        <f t="shared" si="2"/>
        <v>0</v>
      </c>
      <c r="M47" s="164">
        <f t="shared" si="3"/>
        <v>0</v>
      </c>
      <c r="N47" s="164">
        <f t="shared" si="4"/>
        <v>0</v>
      </c>
      <c r="O47" s="164">
        <f t="shared" si="5"/>
        <v>0</v>
      </c>
      <c r="P47" s="166">
        <f t="shared" si="6"/>
        <v>0</v>
      </c>
    </row>
    <row r="48" spans="1:16" s="31" customFormat="1" ht="38.25">
      <c r="A48" s="41"/>
      <c r="B48" s="54"/>
      <c r="C48" s="66" t="s">
        <v>104</v>
      </c>
      <c r="D48" s="94" t="s">
        <v>102</v>
      </c>
      <c r="E48" s="69">
        <v>21</v>
      </c>
      <c r="F48" s="168"/>
      <c r="G48" s="168"/>
      <c r="H48" s="164">
        <f t="shared" si="0"/>
        <v>0</v>
      </c>
      <c r="I48" s="168"/>
      <c r="J48" s="165"/>
      <c r="K48" s="166">
        <f t="shared" si="1"/>
        <v>0</v>
      </c>
      <c r="L48" s="164">
        <f t="shared" si="2"/>
        <v>0</v>
      </c>
      <c r="M48" s="164">
        <f t="shared" si="3"/>
        <v>0</v>
      </c>
      <c r="N48" s="164">
        <f t="shared" si="4"/>
        <v>0</v>
      </c>
      <c r="O48" s="164">
        <f t="shared" si="5"/>
        <v>0</v>
      </c>
      <c r="P48" s="166">
        <f t="shared" si="6"/>
        <v>0</v>
      </c>
    </row>
    <row r="49" spans="1:16" s="31" customFormat="1" ht="38.25">
      <c r="A49" s="41"/>
      <c r="B49" s="54"/>
      <c r="C49" s="66" t="s">
        <v>105</v>
      </c>
      <c r="D49" s="94" t="s">
        <v>102</v>
      </c>
      <c r="E49" s="69">
        <v>1</v>
      </c>
      <c r="F49" s="168"/>
      <c r="G49" s="168"/>
      <c r="H49" s="164">
        <f t="shared" si="0"/>
        <v>0</v>
      </c>
      <c r="I49" s="168"/>
      <c r="J49" s="165"/>
      <c r="K49" s="166">
        <f t="shared" si="1"/>
        <v>0</v>
      </c>
      <c r="L49" s="164">
        <f t="shared" si="2"/>
        <v>0</v>
      </c>
      <c r="M49" s="164">
        <f t="shared" si="3"/>
        <v>0</v>
      </c>
      <c r="N49" s="164">
        <f t="shared" si="4"/>
        <v>0</v>
      </c>
      <c r="O49" s="164">
        <f t="shared" si="5"/>
        <v>0</v>
      </c>
      <c r="P49" s="166">
        <f t="shared" si="6"/>
        <v>0</v>
      </c>
    </row>
    <row r="50" spans="1:16" s="31" customFormat="1" ht="25.5">
      <c r="A50" s="41"/>
      <c r="B50" s="54"/>
      <c r="C50" s="66" t="s">
        <v>307</v>
      </c>
      <c r="D50" s="94" t="s">
        <v>90</v>
      </c>
      <c r="E50" s="128">
        <v>22</v>
      </c>
      <c r="F50" s="168"/>
      <c r="G50" s="168"/>
      <c r="H50" s="164">
        <f t="shared" si="0"/>
        <v>0</v>
      </c>
      <c r="I50" s="168"/>
      <c r="J50" s="165"/>
      <c r="K50" s="166">
        <f t="shared" si="1"/>
        <v>0</v>
      </c>
      <c r="L50" s="164">
        <f t="shared" si="2"/>
        <v>0</v>
      </c>
      <c r="M50" s="164">
        <f t="shared" si="3"/>
        <v>0</v>
      </c>
      <c r="N50" s="164">
        <f t="shared" si="4"/>
        <v>0</v>
      </c>
      <c r="O50" s="164">
        <f t="shared" si="5"/>
        <v>0</v>
      </c>
      <c r="P50" s="166">
        <f t="shared" si="6"/>
        <v>0</v>
      </c>
    </row>
    <row r="51" spans="1:16" s="31" customFormat="1" ht="15">
      <c r="A51" s="41">
        <v>13</v>
      </c>
      <c r="B51" s="54" t="s">
        <v>60</v>
      </c>
      <c r="C51" s="114" t="s">
        <v>308</v>
      </c>
      <c r="D51" s="59" t="s">
        <v>90</v>
      </c>
      <c r="E51" s="84">
        <v>1</v>
      </c>
      <c r="F51" s="168"/>
      <c r="G51" s="168"/>
      <c r="H51" s="164">
        <f t="shared" si="0"/>
        <v>0</v>
      </c>
      <c r="I51" s="168"/>
      <c r="J51" s="165"/>
      <c r="K51" s="166">
        <f t="shared" si="1"/>
        <v>0</v>
      </c>
      <c r="L51" s="164">
        <f t="shared" si="2"/>
        <v>0</v>
      </c>
      <c r="M51" s="164">
        <f t="shared" si="3"/>
        <v>0</v>
      </c>
      <c r="N51" s="164">
        <f t="shared" si="4"/>
        <v>0</v>
      </c>
      <c r="O51" s="164">
        <f t="shared" si="5"/>
        <v>0</v>
      </c>
      <c r="P51" s="166">
        <f t="shared" si="6"/>
        <v>0</v>
      </c>
    </row>
    <row r="52" spans="1:16" s="31" customFormat="1" ht="27.75">
      <c r="A52" s="41"/>
      <c r="B52" s="54"/>
      <c r="C52" s="97" t="s">
        <v>106</v>
      </c>
      <c r="D52" s="59" t="s">
        <v>90</v>
      </c>
      <c r="E52" s="84">
        <v>1</v>
      </c>
      <c r="F52" s="168"/>
      <c r="G52" s="168"/>
      <c r="H52" s="164">
        <f t="shared" si="0"/>
        <v>0</v>
      </c>
      <c r="I52" s="168"/>
      <c r="J52" s="165"/>
      <c r="K52" s="166">
        <f t="shared" si="1"/>
        <v>0</v>
      </c>
      <c r="L52" s="164">
        <f t="shared" si="2"/>
        <v>0</v>
      </c>
      <c r="M52" s="164">
        <f t="shared" si="3"/>
        <v>0</v>
      </c>
      <c r="N52" s="164">
        <f t="shared" si="4"/>
        <v>0</v>
      </c>
      <c r="O52" s="164">
        <f t="shared" si="5"/>
        <v>0</v>
      </c>
      <c r="P52" s="166">
        <f t="shared" si="6"/>
        <v>0</v>
      </c>
    </row>
    <row r="53" spans="1:16" s="31" customFormat="1" ht="38.25">
      <c r="A53" s="41"/>
      <c r="B53" s="54"/>
      <c r="C53" s="66" t="s">
        <v>309</v>
      </c>
      <c r="D53" s="94" t="s">
        <v>102</v>
      </c>
      <c r="E53" s="69">
        <v>1</v>
      </c>
      <c r="F53" s="168"/>
      <c r="G53" s="168"/>
      <c r="H53" s="164">
        <f t="shared" si="0"/>
        <v>0</v>
      </c>
      <c r="I53" s="168"/>
      <c r="J53" s="165"/>
      <c r="K53" s="166">
        <f t="shared" si="1"/>
        <v>0</v>
      </c>
      <c r="L53" s="164">
        <f t="shared" si="2"/>
        <v>0</v>
      </c>
      <c r="M53" s="164">
        <f t="shared" si="3"/>
        <v>0</v>
      </c>
      <c r="N53" s="164">
        <f t="shared" si="4"/>
        <v>0</v>
      </c>
      <c r="O53" s="164">
        <f t="shared" si="5"/>
        <v>0</v>
      </c>
      <c r="P53" s="166">
        <f t="shared" si="6"/>
        <v>0</v>
      </c>
    </row>
    <row r="54" spans="1:16" s="31" customFormat="1" ht="15">
      <c r="A54" s="41">
        <v>14</v>
      </c>
      <c r="B54" s="54" t="s">
        <v>60</v>
      </c>
      <c r="C54" s="114" t="s">
        <v>310</v>
      </c>
      <c r="D54" s="94" t="s">
        <v>90</v>
      </c>
      <c r="E54" s="69">
        <v>1</v>
      </c>
      <c r="F54" s="168"/>
      <c r="G54" s="168"/>
      <c r="H54" s="164">
        <f t="shared" si="0"/>
        <v>0</v>
      </c>
      <c r="I54" s="168"/>
      <c r="J54" s="165"/>
      <c r="K54" s="166">
        <f t="shared" si="1"/>
        <v>0</v>
      </c>
      <c r="L54" s="164">
        <f t="shared" si="2"/>
        <v>0</v>
      </c>
      <c r="M54" s="164">
        <f t="shared" si="3"/>
        <v>0</v>
      </c>
      <c r="N54" s="164">
        <f t="shared" si="4"/>
        <v>0</v>
      </c>
      <c r="O54" s="164">
        <f t="shared" si="5"/>
        <v>0</v>
      </c>
      <c r="P54" s="166">
        <f t="shared" si="6"/>
        <v>0</v>
      </c>
    </row>
    <row r="55" spans="1:16" s="31" customFormat="1" ht="15">
      <c r="A55" s="41"/>
      <c r="B55" s="54"/>
      <c r="C55" s="66" t="s">
        <v>311</v>
      </c>
      <c r="D55" s="94" t="s">
        <v>90</v>
      </c>
      <c r="E55" s="69">
        <v>1</v>
      </c>
      <c r="F55" s="168"/>
      <c r="G55" s="168"/>
      <c r="H55" s="164">
        <f t="shared" si="0"/>
        <v>0</v>
      </c>
      <c r="I55" s="168"/>
      <c r="J55" s="165"/>
      <c r="K55" s="166">
        <f t="shared" si="1"/>
        <v>0</v>
      </c>
      <c r="L55" s="164">
        <f t="shared" si="2"/>
        <v>0</v>
      </c>
      <c r="M55" s="164">
        <f t="shared" si="3"/>
        <v>0</v>
      </c>
      <c r="N55" s="164">
        <f t="shared" si="4"/>
        <v>0</v>
      </c>
      <c r="O55" s="164">
        <f t="shared" si="5"/>
        <v>0</v>
      </c>
      <c r="P55" s="166">
        <f t="shared" si="6"/>
        <v>0</v>
      </c>
    </row>
    <row r="56" spans="1:16" s="31" customFormat="1" ht="15">
      <c r="A56" s="41">
        <v>15</v>
      </c>
      <c r="B56" s="54" t="s">
        <v>60</v>
      </c>
      <c r="C56" s="114" t="s">
        <v>312</v>
      </c>
      <c r="D56" s="59" t="s">
        <v>64</v>
      </c>
      <c r="E56" s="84">
        <v>0.5</v>
      </c>
      <c r="F56" s="168"/>
      <c r="G56" s="168"/>
      <c r="H56" s="164">
        <f t="shared" si="0"/>
        <v>0</v>
      </c>
      <c r="I56" s="168"/>
      <c r="J56" s="165"/>
      <c r="K56" s="166">
        <f t="shared" si="1"/>
        <v>0</v>
      </c>
      <c r="L56" s="164">
        <f t="shared" si="2"/>
        <v>0</v>
      </c>
      <c r="M56" s="164">
        <f t="shared" si="3"/>
        <v>0</v>
      </c>
      <c r="N56" s="164">
        <f t="shared" si="4"/>
        <v>0</v>
      </c>
      <c r="O56" s="164">
        <f t="shared" si="5"/>
        <v>0</v>
      </c>
      <c r="P56" s="166">
        <f t="shared" si="6"/>
        <v>0</v>
      </c>
    </row>
    <row r="57" spans="1:16" s="31" customFormat="1" ht="25.5">
      <c r="A57" s="41"/>
      <c r="B57" s="13"/>
      <c r="C57" s="66" t="s">
        <v>313</v>
      </c>
      <c r="D57" s="98" t="s">
        <v>64</v>
      </c>
      <c r="E57" s="69">
        <v>0.5</v>
      </c>
      <c r="F57" s="168"/>
      <c r="G57" s="168"/>
      <c r="H57" s="164">
        <f t="shared" si="0"/>
        <v>0</v>
      </c>
      <c r="I57" s="168"/>
      <c r="J57" s="165"/>
      <c r="K57" s="166">
        <f t="shared" si="1"/>
        <v>0</v>
      </c>
      <c r="L57" s="164">
        <f t="shared" si="2"/>
        <v>0</v>
      </c>
      <c r="M57" s="164">
        <f t="shared" si="3"/>
        <v>0</v>
      </c>
      <c r="N57" s="164">
        <f t="shared" si="4"/>
        <v>0</v>
      </c>
      <c r="O57" s="164">
        <f t="shared" si="5"/>
        <v>0</v>
      </c>
      <c r="P57" s="166">
        <f t="shared" si="6"/>
        <v>0</v>
      </c>
    </row>
    <row r="58" spans="1:16" s="31" customFormat="1" ht="51">
      <c r="A58" s="41">
        <v>16</v>
      </c>
      <c r="B58" s="41" t="s">
        <v>60</v>
      </c>
      <c r="C58" s="114" t="s">
        <v>107</v>
      </c>
      <c r="D58" s="59" t="s">
        <v>90</v>
      </c>
      <c r="E58" s="84">
        <v>2</v>
      </c>
      <c r="F58" s="163"/>
      <c r="G58" s="168"/>
      <c r="H58" s="164">
        <f t="shared" si="0"/>
        <v>0</v>
      </c>
      <c r="I58" s="168"/>
      <c r="J58" s="165"/>
      <c r="K58" s="166">
        <f t="shared" si="1"/>
        <v>0</v>
      </c>
      <c r="L58" s="164">
        <f t="shared" si="2"/>
        <v>0</v>
      </c>
      <c r="M58" s="164">
        <f t="shared" si="3"/>
        <v>0</v>
      </c>
      <c r="N58" s="164">
        <f t="shared" si="4"/>
        <v>0</v>
      </c>
      <c r="O58" s="164">
        <f t="shared" si="5"/>
        <v>0</v>
      </c>
      <c r="P58" s="166">
        <f t="shared" si="6"/>
        <v>0</v>
      </c>
    </row>
    <row r="59" spans="1:16" s="31" customFormat="1" ht="25.5">
      <c r="A59" s="41"/>
      <c r="B59" s="41"/>
      <c r="C59" s="66" t="s">
        <v>108</v>
      </c>
      <c r="D59" s="59" t="s">
        <v>102</v>
      </c>
      <c r="E59" s="84">
        <v>2</v>
      </c>
      <c r="F59" s="163"/>
      <c r="G59" s="168"/>
      <c r="H59" s="164">
        <f t="shared" si="0"/>
        <v>0</v>
      </c>
      <c r="I59" s="168"/>
      <c r="J59" s="165"/>
      <c r="K59" s="166">
        <f t="shared" si="1"/>
        <v>0</v>
      </c>
      <c r="L59" s="164">
        <f t="shared" si="2"/>
        <v>0</v>
      </c>
      <c r="M59" s="164">
        <f t="shared" si="3"/>
        <v>0</v>
      </c>
      <c r="N59" s="164">
        <f t="shared" si="4"/>
        <v>0</v>
      </c>
      <c r="O59" s="164">
        <f t="shared" si="5"/>
        <v>0</v>
      </c>
      <c r="P59" s="166">
        <f t="shared" si="6"/>
        <v>0</v>
      </c>
    </row>
    <row r="60" spans="1:16" s="31" customFormat="1" ht="15">
      <c r="A60" s="41"/>
      <c r="B60" s="41"/>
      <c r="C60" s="60" t="s">
        <v>314</v>
      </c>
      <c r="D60" s="59" t="s">
        <v>102</v>
      </c>
      <c r="E60" s="84">
        <v>2</v>
      </c>
      <c r="F60" s="163"/>
      <c r="G60" s="168"/>
      <c r="H60" s="164">
        <f t="shared" si="0"/>
        <v>0</v>
      </c>
      <c r="I60" s="168"/>
      <c r="J60" s="165"/>
      <c r="K60" s="166">
        <f t="shared" si="1"/>
        <v>0</v>
      </c>
      <c r="L60" s="164">
        <f t="shared" si="2"/>
        <v>0</v>
      </c>
      <c r="M60" s="164">
        <f t="shared" si="3"/>
        <v>0</v>
      </c>
      <c r="N60" s="164">
        <f t="shared" si="4"/>
        <v>0</v>
      </c>
      <c r="O60" s="164">
        <f t="shared" si="5"/>
        <v>0</v>
      </c>
      <c r="P60" s="166">
        <f t="shared" si="6"/>
        <v>0</v>
      </c>
    </row>
    <row r="61" spans="1:16" s="31" customFormat="1" ht="27.75">
      <c r="A61" s="41"/>
      <c r="B61" s="41"/>
      <c r="C61" s="66" t="s">
        <v>315</v>
      </c>
      <c r="D61" s="94" t="s">
        <v>90</v>
      </c>
      <c r="E61" s="69">
        <v>3</v>
      </c>
      <c r="F61" s="163"/>
      <c r="G61" s="168"/>
      <c r="H61" s="164">
        <f t="shared" si="0"/>
        <v>0</v>
      </c>
      <c r="I61" s="168"/>
      <c r="J61" s="165"/>
      <c r="K61" s="166">
        <f t="shared" si="1"/>
        <v>0</v>
      </c>
      <c r="L61" s="164">
        <f t="shared" si="2"/>
        <v>0</v>
      </c>
      <c r="M61" s="164">
        <f t="shared" si="3"/>
        <v>0</v>
      </c>
      <c r="N61" s="164">
        <f t="shared" si="4"/>
        <v>0</v>
      </c>
      <c r="O61" s="164">
        <f t="shared" si="5"/>
        <v>0</v>
      </c>
      <c r="P61" s="166">
        <f t="shared" si="6"/>
        <v>0</v>
      </c>
    </row>
    <row r="62" spans="1:16" s="31" customFormat="1" ht="15">
      <c r="A62" s="41"/>
      <c r="B62" s="41"/>
      <c r="C62" s="66" t="s">
        <v>109</v>
      </c>
      <c r="D62" s="94" t="s">
        <v>90</v>
      </c>
      <c r="E62" s="69">
        <v>6</v>
      </c>
      <c r="F62" s="163"/>
      <c r="G62" s="168"/>
      <c r="H62" s="164">
        <f t="shared" si="0"/>
        <v>0</v>
      </c>
      <c r="I62" s="168"/>
      <c r="J62" s="165"/>
      <c r="K62" s="166">
        <f t="shared" si="1"/>
        <v>0</v>
      </c>
      <c r="L62" s="164">
        <f t="shared" si="2"/>
        <v>0</v>
      </c>
      <c r="M62" s="164">
        <f t="shared" si="3"/>
        <v>0</v>
      </c>
      <c r="N62" s="164">
        <f t="shared" si="4"/>
        <v>0</v>
      </c>
      <c r="O62" s="164">
        <f t="shared" si="5"/>
        <v>0</v>
      </c>
      <c r="P62" s="166">
        <f t="shared" si="6"/>
        <v>0</v>
      </c>
    </row>
    <row r="63" spans="1:16" s="31" customFormat="1" ht="15">
      <c r="A63" s="41"/>
      <c r="B63" s="41"/>
      <c r="C63" s="66" t="s">
        <v>316</v>
      </c>
      <c r="D63" s="94" t="s">
        <v>90</v>
      </c>
      <c r="E63" s="69">
        <v>1</v>
      </c>
      <c r="F63" s="163"/>
      <c r="G63" s="168"/>
      <c r="H63" s="164">
        <f t="shared" si="0"/>
        <v>0</v>
      </c>
      <c r="I63" s="168"/>
      <c r="J63" s="165"/>
      <c r="K63" s="166">
        <f>ROUND(SUM(H63+I63+J63),2)</f>
        <v>0</v>
      </c>
      <c r="L63" s="164">
        <f t="shared" si="2"/>
        <v>0</v>
      </c>
      <c r="M63" s="164">
        <f t="shared" si="3"/>
        <v>0</v>
      </c>
      <c r="N63" s="164">
        <f t="shared" si="4"/>
        <v>0</v>
      </c>
      <c r="O63" s="164">
        <f t="shared" si="5"/>
        <v>0</v>
      </c>
      <c r="P63" s="166">
        <f t="shared" si="6"/>
        <v>0</v>
      </c>
    </row>
    <row r="64" spans="1:16" s="31" customFormat="1" ht="15">
      <c r="A64" s="41"/>
      <c r="B64" s="54"/>
      <c r="C64" s="66" t="s">
        <v>110</v>
      </c>
      <c r="D64" s="98" t="s">
        <v>64</v>
      </c>
      <c r="E64" s="69">
        <f>0.714*2</f>
        <v>1.428</v>
      </c>
      <c r="F64" s="168"/>
      <c r="G64" s="168"/>
      <c r="H64" s="164">
        <f t="shared" si="0"/>
        <v>0</v>
      </c>
      <c r="I64" s="168"/>
      <c r="J64" s="165"/>
      <c r="K64" s="166">
        <f>ROUND(SUM(H64+I64+J64),2)</f>
        <v>0</v>
      </c>
      <c r="L64" s="164">
        <f t="shared" si="2"/>
        <v>0</v>
      </c>
      <c r="M64" s="164">
        <f t="shared" si="3"/>
        <v>0</v>
      </c>
      <c r="N64" s="164">
        <f t="shared" si="4"/>
        <v>0</v>
      </c>
      <c r="O64" s="164">
        <f t="shared" si="5"/>
        <v>0</v>
      </c>
      <c r="P64" s="166">
        <f t="shared" si="6"/>
        <v>0</v>
      </c>
    </row>
    <row r="65" spans="1:16" s="31" customFormat="1" ht="15">
      <c r="A65" s="41"/>
      <c r="B65" s="54"/>
      <c r="C65" s="66"/>
      <c r="D65" s="94"/>
      <c r="E65" s="69"/>
      <c r="F65" s="168"/>
      <c r="G65" s="168"/>
      <c r="H65" s="164">
        <f t="shared" si="0"/>
        <v>0</v>
      </c>
      <c r="I65" s="168"/>
      <c r="J65" s="165"/>
      <c r="K65" s="166">
        <f>ROUND(SUM(H65+I65+J65),2)</f>
        <v>0</v>
      </c>
      <c r="L65" s="164">
        <f t="shared" si="2"/>
        <v>0</v>
      </c>
      <c r="M65" s="164">
        <f t="shared" si="3"/>
        <v>0</v>
      </c>
      <c r="N65" s="164">
        <f t="shared" si="4"/>
        <v>0</v>
      </c>
      <c r="O65" s="164">
        <f t="shared" si="5"/>
        <v>0</v>
      </c>
      <c r="P65" s="166">
        <f t="shared" si="6"/>
        <v>0</v>
      </c>
    </row>
    <row r="66" spans="1:16" ht="15">
      <c r="A66" s="61"/>
      <c r="B66" s="61"/>
      <c r="C66" s="62" t="s">
        <v>85</v>
      </c>
      <c r="D66" s="63"/>
      <c r="E66" s="63"/>
      <c r="F66" s="86"/>
      <c r="G66" s="86"/>
      <c r="H66" s="86"/>
      <c r="I66" s="177"/>
      <c r="J66" s="86"/>
      <c r="K66" s="86"/>
      <c r="L66" s="178">
        <f>ROUND(SUM(L14:L65),2)</f>
        <v>0</v>
      </c>
      <c r="M66" s="178">
        <f>ROUND(SUM(M14:M65),2)</f>
        <v>0</v>
      </c>
      <c r="N66" s="178">
        <f>ROUND(SUM(N14:N65),2)</f>
        <v>0</v>
      </c>
      <c r="O66" s="178">
        <f>ROUND(SUM(O14:O65),2)</f>
        <v>0</v>
      </c>
      <c r="P66" s="178">
        <f>ROUND(SUM(P14:P65),2)</f>
        <v>0</v>
      </c>
    </row>
    <row r="67" spans="1:16" ht="15">
      <c r="A67" s="61"/>
      <c r="B67" s="61"/>
      <c r="C67" s="64" t="s">
        <v>388</v>
      </c>
      <c r="D67" s="63"/>
      <c r="E67" s="63"/>
      <c r="F67" s="86"/>
      <c r="G67" s="86"/>
      <c r="H67" s="86"/>
      <c r="I67" s="177"/>
      <c r="J67" s="86"/>
      <c r="K67" s="86"/>
      <c r="L67" s="86"/>
      <c r="M67" s="86"/>
      <c r="N67" s="86"/>
      <c r="O67" s="86"/>
      <c r="P67" s="86">
        <f>ROUND(N66*E67,2)</f>
        <v>0</v>
      </c>
    </row>
    <row r="68" spans="1:16" ht="15">
      <c r="A68" s="61"/>
      <c r="B68" s="61"/>
      <c r="C68" s="65" t="s">
        <v>387</v>
      </c>
      <c r="D68" s="63"/>
      <c r="E68" s="63"/>
      <c r="F68" s="86"/>
      <c r="G68" s="86"/>
      <c r="H68" s="86"/>
      <c r="I68" s="177"/>
      <c r="J68" s="86"/>
      <c r="K68" s="86"/>
      <c r="L68" s="86"/>
      <c r="M68" s="86"/>
      <c r="N68" s="86"/>
      <c r="O68" s="86"/>
      <c r="P68" s="179">
        <f>ROUND(SUM(P66:P67),2)</f>
        <v>0</v>
      </c>
    </row>
    <row r="69" spans="1:2" ht="15.75">
      <c r="A69" s="87"/>
      <c r="B69" s="87"/>
    </row>
    <row r="72" spans="3:12" ht="15" customHeight="1">
      <c r="C72" s="73" t="s">
        <v>34</v>
      </c>
      <c r="K72" s="250" t="s">
        <v>239</v>
      </c>
      <c r="L72" s="250"/>
    </row>
    <row r="73" ht="15">
      <c r="C73" s="73"/>
    </row>
    <row r="74" spans="3:12" ht="15">
      <c r="C74" s="74"/>
      <c r="K74" s="250"/>
      <c r="L74" s="250"/>
    </row>
    <row r="75" spans="3:12" ht="15" customHeight="1">
      <c r="C75" s="75" t="s">
        <v>35</v>
      </c>
      <c r="H75" s="28"/>
      <c r="K75" s="250" t="s">
        <v>239</v>
      </c>
      <c r="L75" s="250"/>
    </row>
  </sheetData>
  <sheetProtection/>
  <mergeCells count="17">
    <mergeCell ref="L12:P12"/>
    <mergeCell ref="K72:L72"/>
    <mergeCell ref="K74:L74"/>
    <mergeCell ref="K75:L75"/>
    <mergeCell ref="A4:P4"/>
    <mergeCell ref="A12:A13"/>
    <mergeCell ref="B12:B13"/>
    <mergeCell ref="C12:C13"/>
    <mergeCell ref="D12:D13"/>
    <mergeCell ref="E12:E13"/>
    <mergeCell ref="F12:K12"/>
    <mergeCell ref="A9:P9"/>
    <mergeCell ref="A1:P1"/>
    <mergeCell ref="A2:P2"/>
    <mergeCell ref="A5:P5"/>
    <mergeCell ref="A6:P6"/>
    <mergeCell ref="A7:P7"/>
  </mergeCells>
  <conditionalFormatting sqref="D14">
    <cfRule type="cellIs" priority="1" dxfId="8" operator="equal" stopIfTrue="1">
      <formula>0</formula>
    </cfRule>
    <cfRule type="expression" priority="2" dxfId="8" stopIfTrue="1">
      <formula>#DIV/0!</formula>
    </cfRule>
  </conditionalFormatting>
  <printOptions/>
  <pageMargins left="0.1968503937007874" right="0.1968503937007874" top="0.1968503937007874" bottom="0.1968503937007874" header="0.31496062992125984" footer="0.31496062992125984"/>
  <pageSetup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DaceZ</cp:lastModifiedBy>
  <cp:lastPrinted>2015-04-10T05:17:37Z</cp:lastPrinted>
  <dcterms:created xsi:type="dcterms:W3CDTF">2015-01-26T20:19:57Z</dcterms:created>
  <dcterms:modified xsi:type="dcterms:W3CDTF">2015-04-24T10:14:42Z</dcterms:modified>
  <cp:category/>
  <cp:version/>
  <cp:contentType/>
  <cp:contentStatus/>
</cp:coreProperties>
</file>