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590" activeTab="6"/>
  </bookViews>
  <sheets>
    <sheet name="Koptame1" sheetId="1" r:id="rId1"/>
    <sheet name="Kopsvilkums1" sheetId="2" r:id="rId2"/>
    <sheet name="1-1AR" sheetId="3" r:id="rId3"/>
    <sheet name="1-2EL" sheetId="4" r:id="rId4"/>
    <sheet name="1-3VS" sheetId="5" r:id="rId5"/>
    <sheet name="1-4AR" sheetId="6" r:id="rId6"/>
    <sheet name="1-5AR" sheetId="7" r:id="rId7"/>
  </sheets>
  <externalReferences>
    <externalReference r:id="rId10"/>
  </externalReferences>
  <definedNames>
    <definedName name="_xlfn.BAHTTEXT" hidden="1">#NAME?</definedName>
    <definedName name="_xlfn.CUBEMEMBER" hidden="1">#NAME?</definedName>
    <definedName name="Margin">#REF!</definedName>
  </definedNames>
  <calcPr fullCalcOnLoad="1"/>
</workbook>
</file>

<file path=xl/sharedStrings.xml><?xml version="1.0" encoding="utf-8"?>
<sst xmlns="http://schemas.openxmlformats.org/spreadsheetml/2006/main" count="863" uniqueCount="343">
  <si>
    <t>Kopējās izmaksas</t>
  </si>
  <si>
    <t>02-00000</t>
  </si>
  <si>
    <t>Demontāžas darbi</t>
  </si>
  <si>
    <t>kpl</t>
  </si>
  <si>
    <t> Darbaietilpība (c/h)</t>
  </si>
  <si>
    <t>  </t>
  </si>
  <si>
    <r>
      <t> </t>
    </r>
    <r>
      <rPr>
        <b/>
        <sz val="12"/>
        <rFont val="Times New Roman"/>
        <family val="1"/>
      </rPr>
      <t>Kopā</t>
    </r>
  </si>
  <si>
    <r>
      <t> </t>
    </r>
    <r>
      <rPr>
        <i/>
        <sz val="12"/>
        <rFont val="Times New Roman"/>
        <family val="1"/>
      </rPr>
      <t>t.sk. darba aizsardzība</t>
    </r>
  </si>
  <si>
    <t xml:space="preserve"> 13-1</t>
  </si>
  <si>
    <t>APSTIPRINU</t>
  </si>
  <si>
    <t>Tāmes izmaksas:</t>
  </si>
  <si>
    <t>Nr.p.k.</t>
  </si>
  <si>
    <t>Kopā uz visu apjomu</t>
  </si>
  <si>
    <t>Laika norma (c/h)</t>
  </si>
  <si>
    <t xml:space="preserve">Kopā </t>
  </si>
  <si>
    <t>Daudzums</t>
  </si>
  <si>
    <t>Mērvienība</t>
  </si>
  <si>
    <t xml:space="preserve">Vienības izmaksas </t>
  </si>
  <si>
    <t>Darbietilpība            ( c/h )</t>
  </si>
  <si>
    <t xml:space="preserve">Darba </t>
  </si>
  <si>
    <t>SUMMA</t>
  </si>
  <si>
    <t>alga</t>
  </si>
  <si>
    <t>m</t>
  </si>
  <si>
    <t>līgumcena</t>
  </si>
  <si>
    <t>Kopā:</t>
  </si>
  <si>
    <t>gb.</t>
  </si>
  <si>
    <t>kpl.</t>
  </si>
  <si>
    <t>Z.v.</t>
  </si>
  <si>
    <t>N.p.k.</t>
  </si>
  <si>
    <t>Objekta nosaukums</t>
  </si>
  <si>
    <t xml:space="preserve"> Kopējā darbietilpība, c/h </t>
  </si>
  <si>
    <t>Kods  tāmes Nr.</t>
  </si>
  <si>
    <t> Darba veids vai konstruktīvā elementa nosaukums</t>
  </si>
  <si>
    <t> Tai skaitā</t>
  </si>
  <si>
    <t>_________________________________</t>
  </si>
  <si>
    <t>(pasūtītāja paraksts un tā atšifrējums)</t>
  </si>
  <si>
    <t>c/h</t>
  </si>
  <si>
    <t>Pievienotās vērtības nodoklis ( 21% )</t>
  </si>
  <si>
    <t>Objekta izmaksas              ( EUR)</t>
  </si>
  <si>
    <t>gb</t>
  </si>
  <si>
    <t>Vispārējie celtniecības darbi</t>
  </si>
  <si>
    <t>18-00000</t>
  </si>
  <si>
    <t>kg</t>
  </si>
  <si>
    <t>Iekšējie elektrotehniskie darbi</t>
  </si>
  <si>
    <t>Elektrosistēmu kontrolmērījumi un izpilddokumentācija</t>
  </si>
  <si>
    <t>Elektrosistēmu, elektroinstalācijas,sadalņu pārbaude, ieregulēšana un to mērījumi</t>
  </si>
  <si>
    <t>03-00000</t>
  </si>
  <si>
    <t>Būvlaukuma sagatavošanas un zemes darbi</t>
  </si>
  <si>
    <t>Izkārtnes ar objekta nosaukumu un pamatdatiem uzstādīšana (būvtāfele)</t>
  </si>
  <si>
    <t>Pagaidu ūdensvada un kanlizācijas lietošanas izdevumi.Pagaidu skaitītāju uzstādīšana</t>
  </si>
  <si>
    <t>08-00000</t>
  </si>
  <si>
    <t>Namdaru darbi</t>
  </si>
  <si>
    <t>Pirmās palīdzības aptieciņa</t>
  </si>
  <si>
    <t>Ugunsdrošības stendu, aprīkoto ar speciāliem instrumentiem, kasti ar smilts, ugunsdzēšamo aparātu (3 gab. panelī), uzstādīšana</t>
  </si>
  <si>
    <t xml:space="preserve">Brīdinājuma zīmes plakātu uzstādīšana    </t>
  </si>
  <si>
    <t>Iekšējie apdares darbi</t>
  </si>
  <si>
    <t>Izpilddokumentācijas izstrāde un digitālā uzmērīšana</t>
  </si>
  <si>
    <t>Par kopējo summu, EUR</t>
  </si>
  <si>
    <t>10-00000</t>
  </si>
  <si>
    <t xml:space="preserve"> 11-34;11-36</t>
  </si>
  <si>
    <t>špaktele</t>
  </si>
  <si>
    <t>grunts</t>
  </si>
  <si>
    <t>11-34;11-8</t>
  </si>
  <si>
    <t xml:space="preserve"> 9-79</t>
  </si>
  <si>
    <t>Griesti</t>
  </si>
  <si>
    <t>11-34;11-7</t>
  </si>
  <si>
    <t xml:space="preserve"> 10-16</t>
  </si>
  <si>
    <t>Sauso maisījumu javas izgatavošana</t>
  </si>
  <si>
    <t>100kg</t>
  </si>
  <si>
    <t>LOKĀLĀ  TĀME NR.1-2</t>
  </si>
  <si>
    <t>Iekšējā elektroapgāde</t>
  </si>
  <si>
    <t>Sadalnes(komplektā ar automātiku)</t>
  </si>
  <si>
    <t>Gaismekļi</t>
  </si>
  <si>
    <t>Apgaismojuma komutācija</t>
  </si>
  <si>
    <t>Kabeļi/ kabeļu aizsardzība</t>
  </si>
  <si>
    <t>NR. 1-1</t>
  </si>
  <si>
    <t>NR. 1-2</t>
  </si>
  <si>
    <t>LOKĀLĀ  TĀME NR.1-1</t>
  </si>
  <si>
    <t xml:space="preserve"> 12-45</t>
  </si>
  <si>
    <t>Iekraut un aiztransportēt būvgružus  uz izgāztuvi</t>
  </si>
  <si>
    <t>12-91;12-99</t>
  </si>
  <si>
    <t xml:space="preserve">Vispārējie celtniecības darbi </t>
  </si>
  <si>
    <t xml:space="preserve"> 12-59;60</t>
  </si>
  <si>
    <t xml:space="preserve"> 9-59</t>
  </si>
  <si>
    <t xml:space="preserve"> 9-60</t>
  </si>
  <si>
    <t xml:space="preserve"> 10-22</t>
  </si>
  <si>
    <t xml:space="preserve"> 12-117</t>
  </si>
  <si>
    <t>Caurumu kalšana , urbšana sienā un pārsegumā</t>
  </si>
  <si>
    <t>2. Iekšējie specializētie darbi</t>
  </si>
  <si>
    <t>1. Vispārējie celtniecības darbi</t>
  </si>
  <si>
    <r>
      <t>Objekta adrese:</t>
    </r>
    <r>
      <rPr>
        <sz val="10"/>
        <rFont val="Arial"/>
        <family val="2"/>
      </rPr>
      <t xml:space="preserve">             Liepājas ielā 37, Kuldīgā</t>
    </r>
  </si>
  <si>
    <t>Būves nosaukums:        Ēka</t>
  </si>
  <si>
    <t xml:space="preserve">Koka dēļu grīdas  demontāža </t>
  </si>
  <si>
    <t>Starpsienu demontāža</t>
  </si>
  <si>
    <t xml:space="preserve"> 12-35;12-43</t>
  </si>
  <si>
    <t>Koka apšuvuma demontāža sienām</t>
  </si>
  <si>
    <t xml:space="preserve"> 12-21</t>
  </si>
  <si>
    <t xml:space="preserve"> 12-19</t>
  </si>
  <si>
    <t>Durvju  bloku   demontāža</t>
  </si>
  <si>
    <t>Kāpņu margu demontāža</t>
  </si>
  <si>
    <t>Durvju bloku remonts</t>
  </si>
  <si>
    <t xml:space="preserve"> 11-31</t>
  </si>
  <si>
    <t>Esošās krāsas  notīrīšana no logiem un durvīm, to slīpēšana atputekļošana</t>
  </si>
  <si>
    <t>Logu bloku remonts</t>
  </si>
  <si>
    <t>Pieslēgšanās pie esošās sadalnes</t>
  </si>
  <si>
    <t>Kontaktligzda ar zem.,16A,z.a, L+N+PE, ar kārbu IP20,</t>
  </si>
  <si>
    <t>Rievu kalšana</t>
  </si>
  <si>
    <t>Pārsegums</t>
  </si>
  <si>
    <t>Koka grīdas</t>
  </si>
  <si>
    <t>Koka grīdas klāja ierīkošana</t>
  </si>
  <si>
    <t xml:space="preserve">apmetuma java  </t>
  </si>
  <si>
    <t xml:space="preserve">Sienas virsmas un ailu gruntēšana un vienlaidus  špaktelēšana </t>
  </si>
  <si>
    <t>Grīdas virsmas ēvelēšana</t>
  </si>
  <si>
    <t>Grīdas virsmas virsmas gruntēšana un  krāsošana</t>
  </si>
  <si>
    <t>Grīdas, kāpnes</t>
  </si>
  <si>
    <t>Logi, durvis</t>
  </si>
  <si>
    <t>Logu un durvju bloku špaktelēšana</t>
  </si>
  <si>
    <t>Logu bloku gruntēšana un  krāsošana</t>
  </si>
  <si>
    <t>Durvju bloku gruntēšana un krāsošana</t>
  </si>
  <si>
    <t>špaktele Snickeri</t>
  </si>
  <si>
    <t>Esošās krāsas  notīrīšana no sienām ,ailēm un griestiem , apmetuma vietām nokalšana</t>
  </si>
  <si>
    <t xml:space="preserve">Iekšējo betona   kāpņu ar laukumiem  virsmas apstrāde, slīpēšana, esošās krāsas noņemšana,  atputekļošana u.c </t>
  </si>
  <si>
    <t>Koka gala balstu ierīkošana koka kāpnēm</t>
  </si>
  <si>
    <t>Bojāto betona pakāpienu labošana</t>
  </si>
  <si>
    <t>Iekšējo betona   kāpņu ar laukumiemun betona grīdas virsmas apdare ar epoksīda krāsu</t>
  </si>
  <si>
    <t>Grīdas virsmas mehāniska slīpēšana</t>
  </si>
  <si>
    <t>grīdas krāsa</t>
  </si>
  <si>
    <t xml:space="preserve">Koka grīdlīstes ierīkošana un krāsošana </t>
  </si>
  <si>
    <t>Betona griestu virsmas gruntēšana un vienlaidus  špaktelēšana</t>
  </si>
  <si>
    <t xml:space="preserve">Betona griestu virsmas gruntēšana un  krāsošana </t>
  </si>
  <si>
    <t xml:space="preserve">Koka dēlīšu griestu virsmas gruntēšana un  krāsošana </t>
  </si>
  <si>
    <t>Betona kāpņu un grīdas bojājumu labošana</t>
  </si>
  <si>
    <t>Celtnieku kantora konteinera tipa 2,5x6x2,35m ierīkošana (noma 2 mēneši).Apsardzes posteni ierīkot būvlaukuma vadības telpā</t>
  </si>
  <si>
    <t>Biotualešu uzstādīšana un tālākā apkalpošana (noma 2 mēneši )</t>
  </si>
  <si>
    <t>Apsardzes telpas konteinera tipa 2,5x3x2,35m ierīkošana (noma 2 mēneši) un apsardzes izmaksas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</si>
  <si>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</si>
  <si>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</si>
  <si>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 xml:space="preserve">Pagaidu elektroapgādes ierīkošana un patēriņš, </t>
    </r>
    <r>
      <rPr>
        <i/>
        <sz val="10"/>
        <rFont val="Arial"/>
        <family val="2"/>
      </rPr>
      <t>(t. sk.apgaismojuma elektrokabelis-80m, ,pagaidu  prožektori-1gb, pārceļamie gaismekļi uz pagaidu sētas,balsti-1gb,  sadales skapis-1gb, elektroenerģijas patēriņa izmaksas)</t>
    </r>
  </si>
  <si>
    <r>
      <t xml:space="preserve">Būvgružu transportcauruļu </t>
    </r>
    <r>
      <rPr>
        <sz val="10"/>
        <rFont val="Symbol"/>
        <family val="1"/>
      </rPr>
      <t>Æ</t>
    </r>
    <r>
      <rPr>
        <sz val="10"/>
        <rFont val="Arial"/>
        <family val="2"/>
      </rPr>
      <t xml:space="preserve"> 550mm  uztādīšana,demontāža un to nomas izmaksas</t>
    </r>
  </si>
  <si>
    <r>
      <t xml:space="preserve">Griestu izbūve ar koka apšuvumu uz karkasa ,siltināšana ar minerālvati (Paroc eXtra vai ekvivalents )biezumā </t>
    </r>
    <r>
      <rPr>
        <sz val="10"/>
        <rFont val="Symbol"/>
        <family val="1"/>
      </rPr>
      <t>d</t>
    </r>
    <r>
      <rPr>
        <sz val="10"/>
        <rFont val="Arial"/>
        <family val="2"/>
      </rPr>
      <t>=200mm , tvaika plēves ierīkošana 4.stāvā</t>
    </r>
  </si>
  <si>
    <r>
      <t>Sienu virsmas  gruntēšana un remonts ar apmetuma  javu biezumā līdz</t>
    </r>
    <r>
      <rPr>
        <sz val="10"/>
        <rFont val="Symbol"/>
        <family val="1"/>
      </rPr>
      <t xml:space="preserve"> d</t>
    </r>
    <r>
      <rPr>
        <sz val="10"/>
        <rFont val="Arial"/>
        <family val="2"/>
      </rPr>
      <t>=20mm</t>
    </r>
  </si>
  <si>
    <r>
      <t xml:space="preserve">Aiļu virsmas  gruntēšana un izlīdzināšana ar apmetuma  javu biezumā līdz </t>
    </r>
    <r>
      <rPr>
        <sz val="10"/>
        <rFont val="Symbol"/>
        <family val="1"/>
      </rPr>
      <t>d</t>
    </r>
    <r>
      <rPr>
        <sz val="10"/>
        <rFont val="Arial"/>
        <family val="2"/>
      </rPr>
      <t>=10mm</t>
    </r>
  </si>
  <si>
    <r>
      <t>m</t>
    </r>
    <r>
      <rPr>
        <vertAlign val="superscript"/>
        <sz val="10"/>
        <rFont val="Arial"/>
        <family val="2"/>
      </rPr>
      <t>2</t>
    </r>
  </si>
  <si>
    <t>Sastatņu montāža, īre un demontāža ( ieskaitot sastatņu aizsargtīkla iegādi un uzstādīšanu)</t>
  </si>
  <si>
    <t xml:space="preserve">Logu un durvju aizklāšana ar plēvi </t>
  </si>
  <si>
    <t>Fasādes virsmu  attīrīšana no atmosfēras uzslāņojumiem un birstošiem slāņiem izmantojot rokas instrumentus, saspiestu gaisu (LIDZ 8MPa) un mazgājot ar  karstā ūdens strūklu zem spiediena</t>
  </si>
  <si>
    <t>Nestabilā un stipri bojātā  apmetuma  nokalšana un pamatnes nostiprināšana ar silikāta bāzes grunti Histolith Silikat Fixativ</t>
  </si>
  <si>
    <t>Armatūras vītņstieņu iestrāde plaisu zonās un plaisu aizpildīšana ar briestošu javu Mapei Stabilcem</t>
  </si>
  <si>
    <t xml:space="preserve">Degradēto ķieģeļu un nestabilo mūrējuma vietu demontāža un rekonstrukcija ar vēsturiskiem, atgūtiem, pēc formas un vizuālā izskata piemērotiem   ķieģeļiem  </t>
  </si>
  <si>
    <t xml:space="preserve">Veikt virsmām apstrādi ar biocīda šķīdumu Caparol "Capatox" vai ekvivalents. </t>
  </si>
  <si>
    <t>Saglabājamā , attīrītā apmetuma virsmu  nostiprināšana piesūcinot ar silikāta grunti Histolith Silikat Fixativ vai ekvivalentu.  Stipri irdena apmetuma un sāļu skarto zonu nostiprināšanai izmantot dziļumgrunti uz šķīdinātāju bāzes Histolith Spezialgrundierung vai ekvivalentu.</t>
  </si>
  <si>
    <t>Plaisu aizpildīšana ar elsatīgu tepi Caparol Cap-elast Riss-Spachtel vai ekvivalentu</t>
  </si>
  <si>
    <t>Fasādes plakņu pārrīvēšana ar smalkgraudainu kaļķa minerālo javu Histolith Feinputz  un filcējot apdares finiša slānim nodrošinot vēsturiskām ēkām raksturīgu faktūru</t>
  </si>
  <si>
    <t>Profilēto dzegu  H-0,4m restaurācija saskaņā ar darbu rekomendāciju : pēc attīrīšanas nostiprināt ar grunti ,  zudumu rekonstrukcija ar kaļķa javu Caparol Mitau Putz, mazus izdrupumus pieveidot ar  smalkgraudaino fasādes špakteli Histolith Feinputz .Atjaunoto profilēto dzegu gruntēšana ar silikāta bāzes grunti Histolith Silikat Fixativ</t>
  </si>
  <si>
    <t>Plastisko dekoru restaurācija saskaņā ar darbu rekomendāciju : pēc attīrīšanas nostiprināt ar grunti ,  zudumu rekonstrukcija ar kaļķa javu Caparol Mitau Putz, mazus izdrupumus pieveidot ar  smalkgraudaino fasādes špakteli Histolith Feinputz .Atjaunoto profilēto dzegu gruntēšana ar silikāta bāzes grunti Histolith Silikat Fixativ</t>
  </si>
  <si>
    <t>Fasādes plakņu gruntēšana ar Histolith Silikat Fixativ</t>
  </si>
  <si>
    <t>Fasādes krāsošana  ar otu, atbilstoši fasāžu krāsu pases risinājumam 2 reizes ar matētu  silikāta krāsu Histolith Ausenquarc</t>
  </si>
  <si>
    <t xml:space="preserve">Sastatņu un mehānismu īre   </t>
  </si>
  <si>
    <t xml:space="preserve"> 6-125-1;2</t>
  </si>
  <si>
    <t>Tiešās izmaksas kopā, t. sk. darba devēja sociālais nodoklis (24,09%)</t>
  </si>
  <si>
    <t xml:space="preserve">III ārejie apdares darbi </t>
  </si>
  <si>
    <t>21-00000</t>
  </si>
  <si>
    <t>Ārējie apdares darbi</t>
  </si>
  <si>
    <t>Fasādes un cokola apdare</t>
  </si>
  <si>
    <r>
      <t>Hidroizolācijas izveide ar injekcijas metodi cokola daļā: urbums sienā 30-45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lenķī pret horizontu, urbja diametrs  12-14mm, urbuma solis 100-125mm. Urbuma izskalošana ar augstspiediena ūdens strūklu. Šķidra hidrofobizācijas materiāla Schomburg AQUAFIN -F ( vai ekvivalents) zem spiediena iestrāde. Urbuma aizpilde ar šķidru kaļķa-cementa remontmateriālu Schomburg ASOCRET-BM ( vai ekvivalents)</t>
    </r>
  </si>
  <si>
    <t xml:space="preserve">Apmetuma zudumu rekonstrukcija  atbilstoši nepieciešamajam biezumam ar kaļķa bāzes javu Caparol Mitau Putz (15mm  klājumā ~ 50% no kopējā laukuma) </t>
  </si>
  <si>
    <r>
      <t>m</t>
    </r>
    <r>
      <rPr>
        <vertAlign val="superscript"/>
        <sz val="10"/>
        <rFont val="Arial"/>
        <family val="2"/>
      </rPr>
      <t>3</t>
    </r>
  </si>
  <si>
    <t>Papildus jumta spāru nesošo koka konstrukciju uzstādīšana</t>
  </si>
  <si>
    <t>koka brusas ( C24 ) 200x200mm, 150x200mm, 50x200mm, 50x150mm</t>
  </si>
  <si>
    <t>Sijas kurpe b=50mm</t>
  </si>
  <si>
    <t>leņķis ar ribu 3x90x106x106</t>
  </si>
  <si>
    <t>spāru leņķis 2x34x140x210</t>
  </si>
  <si>
    <t>stiprinājuma elementi :skrūves , bultskrūves,enkurskrūves,uzgriežņi, saplākšņi u.c.</t>
  </si>
  <si>
    <r>
      <t xml:space="preserve">Minerālvates (Paroc eXtra vai ekvivalents )biezumā </t>
    </r>
    <r>
      <rPr>
        <sz val="10"/>
        <rFont val="Symbol"/>
        <family val="1"/>
      </rPr>
      <t>d</t>
    </r>
    <r>
      <rPr>
        <sz val="10"/>
        <rFont val="Arial"/>
        <family val="2"/>
      </rPr>
      <t>=200mm ierīkošana</t>
    </r>
  </si>
  <si>
    <t>3.stāva pārsegumu koka konstrukciju apstrāde ar antipirēnu, kurš nodrošina ugunsreakcjas klasi B-s1,d0</t>
  </si>
  <si>
    <t>Nozarkārbas</t>
  </si>
  <si>
    <t>Palīgmateriāli: stiprinājumi/skrūves/savilces/marķieri, klemmes u.c. (Wago vai ekvivalents)</t>
  </si>
  <si>
    <t>Vājstrāvas</t>
  </si>
  <si>
    <t>euro</t>
  </si>
  <si>
    <t>Nr.      p.             k.</t>
  </si>
  <si>
    <t>Kods</t>
  </si>
  <si>
    <t>Darba samaksas likme           ( euro/h)</t>
  </si>
  <si>
    <t>Būvizstrādājumi</t>
  </si>
  <si>
    <t>Būvdarbu nosaukums</t>
  </si>
  <si>
    <t>Mehānismi</t>
  </si>
  <si>
    <t>19-00000</t>
  </si>
  <si>
    <t>Iekšējie vājstrāvas darbi</t>
  </si>
  <si>
    <t>Apsardzes signalizācijas sistēma</t>
  </si>
  <si>
    <t>Sistēmu kontrolmērījumi un izpilddokumentācija</t>
  </si>
  <si>
    <t>Sistēmas programmēšana un pirmsekspluatācijas darbaspējas pārbaude</t>
  </si>
  <si>
    <t>Izpilddokumentācijas izstrāde</t>
  </si>
  <si>
    <t xml:space="preserve">        (paraksts un tā atšifrējums,datums)</t>
  </si>
  <si>
    <t>Objekta nosaukums:  :   Ēkas daļas - torņa telpu vienkāršota atjaunošana un interjers</t>
  </si>
  <si>
    <t>Objekta adrese:            Liepājas ielā 37, Kuldīgā</t>
  </si>
  <si>
    <t xml:space="preserve"> Tāmes izmaksas          </t>
  </si>
  <si>
    <t xml:space="preserve"> darba alga          </t>
  </si>
  <si>
    <t xml:space="preserve">būvizstrādājumi                       </t>
  </si>
  <si>
    <t xml:space="preserve"> mehānismi                      </t>
  </si>
  <si>
    <t>NR. 1-3</t>
  </si>
  <si>
    <t>Būves nosaukums:      Ēka</t>
  </si>
  <si>
    <r>
      <t>Objekta nosaukums:</t>
    </r>
    <r>
      <rPr>
        <sz val="12"/>
        <rFont val="Times New Roman"/>
        <family val="1"/>
      </rPr>
      <t xml:space="preserve">      Ēkas daļas - torņa telpu vienkāršota atjaunošana un interjers</t>
    </r>
  </si>
  <si>
    <t>Būves nosaukums:          Ēka</t>
  </si>
  <si>
    <t xml:space="preserve">     Kopsavilkuma aprēķins  Nr.1</t>
  </si>
  <si>
    <t>Sienas skapis 19” 5 U ierīkošana</t>
  </si>
  <si>
    <t>Elektrības rozetes DIN 230V ierīkošana</t>
  </si>
  <si>
    <t>Zemējuma komplekts</t>
  </si>
  <si>
    <t>Nepārtraukts barošanas avots, 0,5kW, 1F, 30 min ierīkošana</t>
  </si>
  <si>
    <t>Rūteris: SIM slotu, 4G atbalstu, 4 tīkla portu pieslēgumi 10/100/100 (MIKROTIK vai ekvivalents)</t>
  </si>
  <si>
    <t>Dubultās kontaktrozetes 2xRJ45 (CAT.5) (montāžai pie sienas)</t>
  </si>
  <si>
    <t>Telekomunikācijas tīkla kabeļa U/UTP-4x2x0.5(CAT.5) ierīk;sana</t>
  </si>
  <si>
    <t>Akustiskā kabeļa 2x2,5mm2+1,0mm2+gala apdare ierīkošana</t>
  </si>
  <si>
    <t>Caurules 16...32mm ierīkošana</t>
  </si>
  <si>
    <t>Montāžas piederumi (savilces, stiprinājumi, skrūves utt.)</t>
  </si>
  <si>
    <t>Kabeļu marķējums</t>
  </si>
  <si>
    <t>Palīgmateriāli (skrūves, skavas, un citi montāžai nepieciešamie izstrādājumi)</t>
  </si>
  <si>
    <t>DATU TĪKLA SISTĒMA</t>
  </si>
  <si>
    <t xml:space="preserve"> Apsardzes signalizācijas vadības panelis, PC1864+kārba (DSC PC1832 vai ekvivalents)</t>
  </si>
  <si>
    <t>Apsardzes sistēmas paplašinātājs DSC PC 5108+ kārba (PC 5108 vai ekvivalents)</t>
  </si>
  <si>
    <t xml:space="preserve"> Ugunsdrošības sensoru modulis DSC PC 5700+ kārba (vai ekvivalents)</t>
  </si>
  <si>
    <t xml:space="preserve"> Apsardzes sistēmas vadības klaviatūra LCD PK-5500 (LCD PK-5500 vai ekvivalents)</t>
  </si>
  <si>
    <t>Magnētiskie kontakti logiem</t>
  </si>
  <si>
    <t>Magnētiskie durvju kontakti</t>
  </si>
  <si>
    <t>Barošanas bloks 12V 2A, TS-138 2A (vai ekvivalents)</t>
  </si>
  <si>
    <t>Akumulatora batereja 12V, 17Ah</t>
  </si>
  <si>
    <t>Ugunsgrēka trauksmes poga MCP1A-R47OSF (vai ekvivalents)</t>
  </si>
  <si>
    <t>Dūmu detektors</t>
  </si>
  <si>
    <t xml:space="preserve"> Iekšdarbu sirēna ar stroblampu CWSS-RB-S7 (vai ekvivalents)</t>
  </si>
  <si>
    <t>Rezistors</t>
  </si>
  <si>
    <t>Transfarmators EDE-40 ( vai ekvivalents)</t>
  </si>
  <si>
    <t>Signalizācijas kabelis 2x0,8</t>
  </si>
  <si>
    <t>Signalizācijas kabelis 4x0,22</t>
  </si>
  <si>
    <t>Kopnes kabelis, F/UTP 4x2x0,5</t>
  </si>
  <si>
    <t>Ugunsdrošs kabelis 2x1,0+1,0 E30</t>
  </si>
  <si>
    <t>2018. gada  _______. __________________</t>
  </si>
  <si>
    <t>Ēkas daļas - torņa telpu vienkāršota atjaunošana un interjers,    Liepājas ielā 37, Kuldīgā</t>
  </si>
  <si>
    <t>KOPĀ</t>
  </si>
  <si>
    <t xml:space="preserve"> Būvniecības koptāme</t>
  </si>
  <si>
    <t>Kāpņu margu apšūšana ar rūdītā stikla plāksnēm 2-4 stāvs</t>
  </si>
  <si>
    <t>Gaismeklis montāžai kāpņu laukumā ar LED spuldzi. (Tips un jauda saskaņā ar Pasūtītāja norādijumiem)</t>
  </si>
  <si>
    <t>Avārijas gaismeklis “Izeja” ar akumulartoru 1h komplektā ar zīmi</t>
  </si>
  <si>
    <t>Apgaismojuma slēdzis 1 polīgs  In=10A; za</t>
  </si>
  <si>
    <t>Slēdžu montāžas rāmis 3-vietīgs</t>
  </si>
  <si>
    <t>Kāpnes</t>
  </si>
  <si>
    <t>Metāla margu ierīkošana betona kāpnēm (1-2 stāvs)</t>
  </si>
  <si>
    <t>Celtniecības darbi</t>
  </si>
  <si>
    <t>Rievu  aizdare ar KNAUF Elektrikergips (vai ekvivalents)</t>
  </si>
  <si>
    <r>
      <t>Kabeļa MMJ 3x2.5 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ierīkošana</t>
    </r>
  </si>
  <si>
    <r>
      <t>Kabeļa MMJ 5x2.5 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ierīkošana</t>
    </r>
  </si>
  <si>
    <t>PVH caurule D=25mm pelēka komplektā ar savienojumiem un stiprinājumiem</t>
  </si>
  <si>
    <t>Esošo  elektrokabeļu, kontrolskaitītāju, elektroierīču un elementu demontāža</t>
  </si>
  <si>
    <t>Stiprinājumi,ugunsdrošie blīvējumi,silikons, palīgmateriāli u.c.</t>
  </si>
  <si>
    <t>Apdares slāņu izpēte</t>
  </si>
  <si>
    <t>Kāpņu līmeņošana, nostiprināšana</t>
  </si>
  <si>
    <t>Trūkstošo reliņu izgatavošana un montāža</t>
  </si>
  <si>
    <t>Krāsas slāņu tīrīšana reliņiem</t>
  </si>
  <si>
    <t>Griestu apšuvuma demontāža un montāža</t>
  </si>
  <si>
    <t>Margu posmu nostiprināšana</t>
  </si>
  <si>
    <t>Neesošo margu posmu izgatavošana</t>
  </si>
  <si>
    <t>Kāpņu virsmu sagatavošana apdarei</t>
  </si>
  <si>
    <t>Apdares slāņa uzklāšana kāpnēm</t>
  </si>
  <si>
    <t>Trupes bojāto koka daļu protezēšana</t>
  </si>
  <si>
    <t>Zudušo pakāpienu izgatavošana un uzstādīšana</t>
  </si>
  <si>
    <t>09-00000</t>
  </si>
  <si>
    <t>Jumiķu darbi</t>
  </si>
  <si>
    <t xml:space="preserve">Jumts  </t>
  </si>
  <si>
    <t>Lietusūdens notekreņu   notekcauruļu  ierīkošana</t>
  </si>
  <si>
    <t>Lietusūdens noteku atvērumu ierīkošana</t>
  </si>
  <si>
    <t>05-00000</t>
  </si>
  <si>
    <t>Betona un saliekamā dzelzsbetona darbi</t>
  </si>
  <si>
    <t xml:space="preserve"> 12-59;61</t>
  </si>
  <si>
    <t>Logu bloku   demontāža</t>
  </si>
  <si>
    <r>
      <t>Logu bloka  ,</t>
    </r>
    <r>
      <rPr>
        <sz val="10"/>
        <rFont val="Symbol"/>
        <family val="1"/>
      </rPr>
      <t>Æ</t>
    </r>
    <r>
      <rPr>
        <sz val="10"/>
        <rFont val="Arial"/>
        <family val="2"/>
      </rPr>
      <t xml:space="preserve">  1150mm analogs esošajam L-4 ierīkošana. </t>
    </r>
  </si>
  <si>
    <t>Logu bloka koka rāmī  L-2 , 1060x2260(h)mm ierīkošana , atbilstoši analogu esošajam.</t>
  </si>
  <si>
    <t>Logu bloka koka rāmī  L-3 , 1060x2550(h)mm ierīkošana , atbilstoši analogu esošajam.</t>
  </si>
  <si>
    <t>Āra apgaismes lampas BEGA 6096 ierīkošana</t>
  </si>
  <si>
    <t>Ugunsdroša bēniņu lūka ar izvāžamām kāpnēm BL-1 (stāva augstums 2.95m) ierīkošana.Lūkas ailas aizpildījumam pēc lūkas montāžas ailā jānodrošina ugunsizturība EI30.Brīvās ejas minimālais gabarīts 1000x750mm.</t>
  </si>
  <si>
    <t>Loga vērtnes koka rāmī   ,1220x540(h)mm ar aplodas profilējumu analogs esošajam  L-1 izgatavošana un  ierīkošana. Esošās loga aplodas resturācija (detalizēti skat. Lapa AR-9)</t>
  </si>
  <si>
    <t>Koka ārdurvju bloka AD-1, 1050x2575mm izgatavošana un ierīkošana (detalizēti skat. lapa AR-9.4)</t>
  </si>
  <si>
    <t>Pieguļošā ietves bruģa remonts</t>
  </si>
  <si>
    <t xml:space="preserve"> 9-94</t>
  </si>
  <si>
    <t>Brauktuvju betona apmaļu montāža</t>
  </si>
  <si>
    <t>betons C12/15</t>
  </si>
  <si>
    <r>
      <t>m</t>
    </r>
    <r>
      <rPr>
        <vertAlign val="superscript"/>
        <sz val="10"/>
        <color indexed="8"/>
        <rFont val="Arial"/>
        <family val="2"/>
      </rPr>
      <t>3</t>
    </r>
  </si>
  <si>
    <t>dolomīta šķembas fr 0-32mm</t>
  </si>
  <si>
    <t>betona apmales BR100.22.15</t>
  </si>
  <si>
    <t>betona apmales BR100.30/22.15</t>
  </si>
  <si>
    <t>07-00000</t>
  </si>
  <si>
    <t>Metāla konstrukciju montāža</t>
  </si>
  <si>
    <t>Metāla konstrukcijas</t>
  </si>
  <si>
    <t>Metāla nesošo konstrukciju izgatavošana</t>
  </si>
  <si>
    <t>tn</t>
  </si>
  <si>
    <t>metāla nesošās konstrukcijas</t>
  </si>
  <si>
    <t>2-91</t>
  </si>
  <si>
    <t>elektrodi</t>
  </si>
  <si>
    <t>Metāla konstrukciju gruntēšana (gruntsGF-021) un krāsošana 2 kārtas (krāsa PF-115). Klājuma biezums ne mazāk kā 120mkm.</t>
  </si>
  <si>
    <r>
      <t>m</t>
    </r>
    <r>
      <rPr>
        <vertAlign val="superscript"/>
        <sz val="10"/>
        <rFont val="Arial"/>
        <family val="2"/>
      </rPr>
      <t>2</t>
    </r>
  </si>
  <si>
    <t>Nesošo metāla  konstrukciju kāpņu atbalsta konsoles  montāža</t>
  </si>
  <si>
    <t>koskrūves 6.5x55 (Essve HEX vai ekvivalents )</t>
  </si>
  <si>
    <t>Fischer FIS V ķīmisko enkuru sistēma M12x260 5.8 +FIS V 360 S</t>
  </si>
  <si>
    <t>Kausuzgriežņi M12</t>
  </si>
  <si>
    <t>Apmetuma nokalšana</t>
  </si>
  <si>
    <t>Mobilā pandusa , teleskopiskā rampa (Sluagivita 6912m vai ekvivalents) ierīkošana ar pamatnes sagatavošanu, ( t.sk. Plāksnīte ar par pandusa uzstādīšanu atbildīgās kontaktpesrsonas tel.Nr., )</t>
  </si>
  <si>
    <t>LOKĀLĀ  TĀME NR.1-3</t>
  </si>
  <si>
    <t>LOKĀLĀ  TĀME NR.1-4</t>
  </si>
  <si>
    <t>LOKĀLĀ  TĀME NR.1-5</t>
  </si>
  <si>
    <r>
      <t>m</t>
    </r>
    <r>
      <rPr>
        <vertAlign val="superscript"/>
        <sz val="10"/>
        <rFont val="Arial"/>
        <family val="2"/>
      </rPr>
      <t>3</t>
    </r>
  </si>
  <si>
    <t>NR. 1-4</t>
  </si>
  <si>
    <t>NR. 1-5</t>
  </si>
  <si>
    <t>Tāme sastādīta 2018. gada  tirgus cenās, pamatojoties uz EL,  daļas rasējumiem.</t>
  </si>
  <si>
    <t>Tāme sastādīta 2018. gada  tirgus cenās, pamatojoties uz AR, BK  daļas rasējumiem.</t>
  </si>
  <si>
    <t>Tāme sastādīta 2018. gada  tirgus cenās, pamatojoties uz VS,  daļas rasējumiem.</t>
  </si>
  <si>
    <t>Tāme sastādīta 2018. gada  tirgus cenās, pamatojoties uz AR  daļas rasējumiem.</t>
  </si>
  <si>
    <t xml:space="preserve">lineļļas krāsa </t>
  </si>
  <si>
    <t>silikāta bāzes krāsa (Histolith Raumquarc  vai ekvivalents )</t>
  </si>
  <si>
    <t>grunts (Histolith Silikat Fixativ vai ekvivalents)</t>
  </si>
  <si>
    <t>Sienas virsmas gruntēšana un  krāsošana ar silikāta krāsu</t>
  </si>
  <si>
    <t xml:space="preserve">Sastādīja:                                                                        </t>
  </si>
  <si>
    <t>Sertifikāta Nr</t>
  </si>
  <si>
    <t>Tāme sastādīta</t>
  </si>
  <si>
    <t xml:space="preserve">Sastādīja:                                                                         </t>
  </si>
  <si>
    <t xml:space="preserve">Sertifikāta Nr. </t>
  </si>
  <si>
    <t xml:space="preserve">Tāme sastādīta </t>
  </si>
  <si>
    <t>Sertifikāta Nr.</t>
  </si>
  <si>
    <r>
      <t> </t>
    </r>
    <r>
      <rPr>
        <b/>
        <sz val="12"/>
        <rFont val="Times New Roman"/>
        <family val="1"/>
      </rPr>
      <t>Virsizdevumi (__%)</t>
    </r>
  </si>
  <si>
    <r>
      <t> </t>
    </r>
    <r>
      <rPr>
        <b/>
        <sz val="12"/>
        <rFont val="Times New Roman"/>
        <family val="1"/>
      </rPr>
      <t>Peļņa (___%)</t>
    </r>
  </si>
  <si>
    <t xml:space="preserve">Pasūtījuma Nr.               </t>
  </si>
  <si>
    <t xml:space="preserve">Pasūtījuma Nr.                </t>
  </si>
  <si>
    <t xml:space="preserve">Pasūtījuma Nr.             </t>
  </si>
  <si>
    <t xml:space="preserve">Objekta nosaukums:      </t>
  </si>
  <si>
    <t xml:space="preserve">Būves nosaukums:          </t>
  </si>
  <si>
    <t xml:space="preserve">Objekta adrese:            </t>
  </si>
  <si>
    <t xml:space="preserve">Pasūtījuma Nr.              </t>
  </si>
  <si>
    <t xml:space="preserve">Būves adrese :               </t>
  </si>
  <si>
    <t xml:space="preserve">Pasūtījuma Nr.                  </t>
  </si>
  <si>
    <t xml:space="preserve">Sastādīja:                                             </t>
  </si>
  <si>
    <t xml:space="preserve">Būvprojekta vadītāja                                           </t>
  </si>
  <si>
    <t>Durvis, logi (t.s., aiļu apdare)</t>
  </si>
  <si>
    <t>Pagaidu mobīlā teritorijas BEKARET tipa  nožogojuma sēts 3,5x1,8(h)m ar mobilām stabu pēdām ierīkošana (noma 2 mēneši)</t>
  </si>
  <si>
    <t>Pagaidu vārtu ierīkošana, b=4 m  (noma 2 mēneši)</t>
  </si>
  <si>
    <t>Instrumentu un iekārtu noliktavas konteinera tipa 2,5x6x2,35m ierīkošana (noma 2mēneši)*</t>
  </si>
  <si>
    <t>Sadzīves telpu ierīkošana darbiniekiem 2,5x6x2,35m m konteinera tipa ( 1 modulis uz 6 cilv. max daudzums -36 cilv.-noma 2 mēneši)</t>
  </si>
  <si>
    <t>Pagaidu ēkas un būves (sadaļas pozīciju apjomi izvērtējami atbilstoši reālajai situācijai dabā un normatīvo aktu prasībām)</t>
  </si>
  <si>
    <t>Iekšējo koka   kāpņu ar laukumiem  virsmas apstrāde, slīpēšana, esošā krāsas noņemšana,  atputekļošana u.c (t.sk.demontēto elementu transportēšana uz restaurācijas darbnīcu un atpakaļatvešana)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</si>
</sst>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\ &quot;Ls&quot;_-;\-* #,##0\ &quot;Ls&quot;_-;_-* &quot;-&quot;\ &quot;Ls&quot;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.00\ _L_s_-;\-* #,##0.00\ _L_s_-;_-* &quot;-&quot;??\ _L_s_-;_-@_-"/>
    <numFmt numFmtId="182" formatCode="0.0"/>
    <numFmt numFmtId="183" formatCode="0.000"/>
    <numFmt numFmtId="184" formatCode="0.0000"/>
    <numFmt numFmtId="185" formatCode="_(* #,##0.00_);_(* \(#,##0.00\);_(* &quot;-&quot;??_);_(@_)"/>
    <numFmt numFmtId="186" formatCode="#,##0.0"/>
    <numFmt numFmtId="187" formatCode="#,##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0_р_._-;\-* #,##0.00_р_._-;_-* &quot;-&quot;??_р_._-;_-@_-"/>
    <numFmt numFmtId="193" formatCode="_-* #,##0\ _L_s_-;\-* #,##0\ _L_s_-;_-* &quot;-&quot;??\ _L_s_-;_-@_-"/>
    <numFmt numFmtId="194" formatCode="0&quot;cilv&quot;"/>
    <numFmt numFmtId="195" formatCode="_(* #,##0.00_);_(* \(#,##0.00\);_(* \-??_);_(@_)"/>
    <numFmt numFmtId="196" formatCode="_(* #,##0.0_);_(* \(#,##0.0\);_(* &quot;-&quot;??_);_(@_)"/>
    <numFmt numFmtId="197" formatCode="#,##0.00\ [$€-1]"/>
    <numFmt numFmtId="198" formatCode="&quot;Jā&quot;;&quot;Jā&quot;;&quot;Nē&quot;"/>
    <numFmt numFmtId="199" formatCode="&quot;Patiess&quot;;&quot;Patiess&quot;;&quot;Aplams&quot;"/>
    <numFmt numFmtId="200" formatCode="&quot;Ieslēgts&quot;;&quot;Ieslēgts&quot;;&quot;Izslēgts&quot;"/>
    <numFmt numFmtId="201" formatCode="[$€-2]\ #\ ##,000_);[Red]\([$€-2]\ #\ ##,000\)"/>
    <numFmt numFmtId="202" formatCode="0.00000"/>
    <numFmt numFmtId="203" formatCode="_-* #,##0.0\ _L_s_-;\-* #,##0.0\ _L_s_-;_-* &quot;-&quot;??\ _L_s_-;_-@_-"/>
    <numFmt numFmtId="204" formatCode="_-* #,##0.000\ _L_s_-;\-* #,##0.000\ _L_s_-;_-* &quot;-&quot;??\ _L_s_-;_-@_-"/>
    <numFmt numFmtId="205" formatCode="0.00;[Red]0.00"/>
    <numFmt numFmtId="206" formatCode="0.0;[Red]0.0"/>
    <numFmt numFmtId="207" formatCode="0;[Red]0"/>
    <numFmt numFmtId="208" formatCode="[$-426]General"/>
    <numFmt numFmtId="209" formatCode="[$-426]#,##0.00"/>
    <numFmt numFmtId="210" formatCode="&quot; &quot;#,##0.00&quot; Ls &quot;;&quot;-&quot;#,##0.00&quot; Ls &quot;;&quot; -&quot;#&quot; Ls &quot;;&quot; &quot;@&quot; &quot;"/>
    <numFmt numFmtId="211" formatCode="_(&quot;€&quot;* #,##0.00_);_(&quot;€&quot;* \(#,##0.00\);_(&quot;€&quot;* &quot;-&quot;??_);_(@_)"/>
    <numFmt numFmtId="212" formatCode="_-* #,##0.00\ _L_s_-;\-* #,##0.00\ _L_s_-;_-* \-??\ _L_s_-;_-@_-"/>
    <numFmt numFmtId="213" formatCode="_-* #,##0.00&quot; Ls&quot;_-;\-* #,##0.00&quot; Ls&quot;_-;_-* \-??&quot; Ls&quot;_-;_-@_-"/>
    <numFmt numFmtId="214" formatCode="_-* #,##0.00_-;\-* #,##0.00_-;_-* \-??_-;_-@_-"/>
    <numFmt numFmtId="215" formatCode="\ #,##0.00\ ;\-#,##0.00\ ;&quot; -&quot;#\ ;@\ "/>
  </numFmts>
  <fonts count="9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BaltAvantGarde"/>
      <family val="2"/>
    </font>
    <font>
      <b/>
      <sz val="10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i/>
      <sz val="11"/>
      <name val="Arial"/>
      <family val="2"/>
    </font>
    <font>
      <i/>
      <sz val="10"/>
      <name val="BaltAvantGarde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sz val="11"/>
      <name val="Times New Roman"/>
      <family val="1"/>
    </font>
    <font>
      <sz val="10"/>
      <name val="Lat Arial"/>
      <family val="2"/>
    </font>
    <font>
      <sz val="8"/>
      <name val="Times New Roman"/>
      <family val="1"/>
    </font>
    <font>
      <i/>
      <sz val="12"/>
      <name val="Times New Roman"/>
      <family val="1"/>
    </font>
    <font>
      <b/>
      <u val="single"/>
      <sz val="10"/>
      <name val="Arial Baltic"/>
      <family val="0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2"/>
      <name val="Arial Narrow"/>
      <family val="2"/>
    </font>
    <font>
      <sz val="10"/>
      <name val="MS Sans Serif"/>
      <family val="2"/>
    </font>
    <font>
      <b/>
      <i/>
      <sz val="10"/>
      <name val="Lat Arial"/>
      <family val="0"/>
    </font>
    <font>
      <sz val="11"/>
      <name val="Arial Narrow"/>
      <family val="2"/>
    </font>
    <font>
      <sz val="10"/>
      <name val="Verdana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name val="Cambria"/>
      <family val="2"/>
    </font>
    <font>
      <sz val="9"/>
      <color indexed="8"/>
      <name val="Arial"/>
      <family val="2"/>
    </font>
    <font>
      <sz val="10"/>
      <color indexed="8"/>
      <name val="BaltAvantGarde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1"/>
      <family val="0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BaltAvantGarde"/>
      <family val="2"/>
    </font>
    <font>
      <sz val="10"/>
      <color theme="1"/>
      <name val="Verdana"/>
      <family val="2"/>
    </font>
    <font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5" borderId="0" applyNumberFormat="0" applyBorder="0" applyAlignment="0" applyProtection="0"/>
    <xf numFmtId="0" fontId="46" fillId="14" borderId="0" applyNumberFormat="0" applyBorder="0" applyAlignment="0" applyProtection="0"/>
    <xf numFmtId="0" fontId="4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37" borderId="0" applyNumberFormat="0" applyBorder="0" applyAlignment="0" applyProtection="0"/>
    <xf numFmtId="0" fontId="35" fillId="3" borderId="0" applyNumberFormat="0" applyBorder="0" applyAlignment="0" applyProtection="0"/>
    <xf numFmtId="0" fontId="39" fillId="38" borderId="1" applyNumberFormat="0" applyAlignment="0" applyProtection="0"/>
    <xf numFmtId="0" fontId="41" fillId="3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10" fontId="78" fillId="0" borderId="0" applyBorder="0" applyProtection="0">
      <alignment/>
    </xf>
    <xf numFmtId="0" fontId="46" fillId="0" borderId="0">
      <alignment/>
      <protection/>
    </xf>
    <xf numFmtId="0" fontId="0" fillId="0" borderId="0">
      <alignment/>
      <protection/>
    </xf>
    <xf numFmtId="208" fontId="79" fillId="0" borderId="0">
      <alignment/>
      <protection/>
    </xf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7" borderId="1" applyNumberFormat="0" applyAlignment="0" applyProtection="0"/>
    <xf numFmtId="0" fontId="77" fillId="40" borderId="0" applyNumberFormat="0" applyBorder="0" applyAlignment="0" applyProtection="0"/>
    <xf numFmtId="0" fontId="77" fillId="41" borderId="0" applyNumberFormat="0" applyBorder="0" applyAlignment="0" applyProtection="0"/>
    <xf numFmtId="0" fontId="77" fillId="42" borderId="0" applyNumberFormat="0" applyBorder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0" fillId="46" borderId="0" applyNumberFormat="0" applyBorder="0" applyAlignment="0" applyProtection="0"/>
    <xf numFmtId="0" fontId="40" fillId="0" borderId="6" applyNumberFormat="0" applyFill="0" applyAlignment="0" applyProtection="0"/>
    <xf numFmtId="0" fontId="36" fillId="47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48" borderId="7" applyNumberFormat="0" applyFont="0" applyAlignment="0" applyProtection="0"/>
    <xf numFmtId="0" fontId="38" fillId="38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2" fillId="49" borderId="9" applyNumberFormat="0" applyAlignment="0" applyProtection="0"/>
    <xf numFmtId="9" fontId="0" fillId="0" borderId="0" applyFont="0" applyFill="0" applyBorder="0" applyAlignment="0" applyProtection="0"/>
    <xf numFmtId="0" fontId="0" fillId="50" borderId="10" applyNumberFormat="0" applyFont="0" applyAlignment="0" applyProtection="0"/>
    <xf numFmtId="0" fontId="83" fillId="0" borderId="11" applyNumberFormat="0" applyFill="0" applyAlignment="0" applyProtection="0"/>
    <xf numFmtId="0" fontId="8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85" fillId="0" borderId="13" applyNumberFormat="0" applyFill="0" applyAlignment="0" applyProtection="0"/>
    <xf numFmtId="0" fontId="86" fillId="0" borderId="14" applyNumberFormat="0" applyFill="0" applyAlignment="0" applyProtection="0"/>
    <xf numFmtId="0" fontId="87" fillId="0" borderId="15" applyNumberFormat="0" applyFill="0" applyAlignment="0" applyProtection="0"/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214" fontId="0" fillId="0" borderId="0" applyFill="0" applyBorder="0" applyAlignment="0" applyProtection="0"/>
  </cellStyleXfs>
  <cellXfs count="596">
    <xf numFmtId="0" fontId="0" fillId="0" borderId="0" xfId="0" applyAlignment="1">
      <alignment/>
    </xf>
    <xf numFmtId="0" fontId="3" fillId="0" borderId="0" xfId="105" applyFont="1">
      <alignment/>
      <protection/>
    </xf>
    <xf numFmtId="0" fontId="0" fillId="52" borderId="0" xfId="105" applyFont="1" applyFill="1">
      <alignment/>
      <protection/>
    </xf>
    <xf numFmtId="0" fontId="0" fillId="52" borderId="0" xfId="105" applyFont="1" applyFill="1" applyBorder="1">
      <alignment/>
      <protection/>
    </xf>
    <xf numFmtId="0" fontId="0" fillId="0" borderId="16" xfId="105" applyFont="1" applyBorder="1" applyAlignment="1">
      <alignment horizontal="center"/>
      <protection/>
    </xf>
    <xf numFmtId="0" fontId="3" fillId="0" borderId="0" xfId="105" applyFont="1" applyBorder="1">
      <alignment/>
      <protection/>
    </xf>
    <xf numFmtId="0" fontId="0" fillId="0" borderId="0" xfId="105" applyFont="1">
      <alignment/>
      <protection/>
    </xf>
    <xf numFmtId="2" fontId="4" fillId="52" borderId="0" xfId="105" applyNumberFormat="1" applyFont="1" applyFill="1" applyBorder="1" applyProtection="1">
      <alignment/>
      <protection hidden="1"/>
    </xf>
    <xf numFmtId="0" fontId="0" fillId="0" borderId="0" xfId="105" applyAlignment="1">
      <alignment horizontal="center"/>
      <protection/>
    </xf>
    <xf numFmtId="0" fontId="0" fillId="0" borderId="0" xfId="105">
      <alignment/>
      <protection/>
    </xf>
    <xf numFmtId="0" fontId="0" fillId="52" borderId="0" xfId="105" applyFont="1" applyFill="1" applyAlignment="1">
      <alignment horizontal="center"/>
      <protection/>
    </xf>
    <xf numFmtId="0" fontId="4" fillId="52" borderId="0" xfId="105" applyFont="1" applyFill="1" applyBorder="1">
      <alignment/>
      <protection/>
    </xf>
    <xf numFmtId="2" fontId="0" fillId="0" borderId="17" xfId="105" applyNumberFormat="1" applyFont="1" applyBorder="1" applyAlignment="1" applyProtection="1">
      <alignment horizontal="right" vertical="center" wrapText="1"/>
      <protection locked="0"/>
    </xf>
    <xf numFmtId="0" fontId="0" fillId="0" borderId="0" xfId="105" applyFont="1" applyAlignment="1">
      <alignment horizontal="center"/>
      <protection/>
    </xf>
    <xf numFmtId="2" fontId="0" fillId="0" borderId="18" xfId="105" applyNumberFormat="1" applyFont="1" applyBorder="1" applyAlignment="1" applyProtection="1">
      <alignment horizontal="right" vertical="center" wrapText="1"/>
      <protection locked="0"/>
    </xf>
    <xf numFmtId="2" fontId="0" fillId="0" borderId="18" xfId="115" applyNumberFormat="1" applyFont="1" applyBorder="1" applyAlignment="1" applyProtection="1">
      <alignment vertical="center" wrapText="1"/>
      <protection hidden="1"/>
    </xf>
    <xf numFmtId="0" fontId="0" fillId="0" borderId="17" xfId="105" applyFont="1" applyBorder="1" applyAlignment="1">
      <alignment horizontal="center"/>
      <protection/>
    </xf>
    <xf numFmtId="0" fontId="0" fillId="52" borderId="0" xfId="105" applyFont="1" applyFill="1" applyAlignment="1">
      <alignment horizontal="right"/>
      <protection/>
    </xf>
    <xf numFmtId="0" fontId="0" fillId="52" borderId="0" xfId="105" applyFont="1" applyFill="1" applyBorder="1" applyAlignment="1">
      <alignment/>
      <protection/>
    </xf>
    <xf numFmtId="0" fontId="0" fillId="52" borderId="0" xfId="105" applyFont="1" applyFill="1" applyBorder="1" applyAlignment="1">
      <alignment horizontal="right"/>
      <protection/>
    </xf>
    <xf numFmtId="0" fontId="7" fillId="52" borderId="0" xfId="105" applyFont="1" applyFill="1">
      <alignment/>
      <protection/>
    </xf>
    <xf numFmtId="2" fontId="0" fillId="0" borderId="17" xfId="105" applyNumberFormat="1" applyFont="1" applyBorder="1" applyAlignment="1" applyProtection="1">
      <alignment horizontal="center" vertical="center" wrapText="1"/>
      <protection hidden="1"/>
    </xf>
    <xf numFmtId="0" fontId="7" fillId="0" borderId="17" xfId="105" applyFont="1" applyBorder="1" applyAlignment="1">
      <alignment horizontal="center"/>
      <protection/>
    </xf>
    <xf numFmtId="0" fontId="7" fillId="0" borderId="17" xfId="105" applyFont="1" applyBorder="1" applyAlignment="1" applyProtection="1">
      <alignment horizontal="center"/>
      <protection locked="0"/>
    </xf>
    <xf numFmtId="0" fontId="7" fillId="0" borderId="19" xfId="105" applyFont="1" applyBorder="1" applyAlignment="1" applyProtection="1">
      <alignment horizontal="center"/>
      <protection locked="0"/>
    </xf>
    <xf numFmtId="0" fontId="7" fillId="0" borderId="19" xfId="105" applyFont="1" applyBorder="1" applyAlignment="1">
      <alignment horizontal="center"/>
      <protection/>
    </xf>
    <xf numFmtId="0" fontId="7" fillId="0" borderId="20" xfId="105" applyFont="1" applyBorder="1" applyAlignment="1">
      <alignment horizontal="center"/>
      <protection/>
    </xf>
    <xf numFmtId="0" fontId="7" fillId="0" borderId="16" xfId="105" applyFont="1" applyBorder="1" applyAlignment="1">
      <alignment horizontal="center"/>
      <protection/>
    </xf>
    <xf numFmtId="0" fontId="7" fillId="53" borderId="19" xfId="105" applyFont="1" applyFill="1" applyBorder="1" applyAlignment="1">
      <alignment horizontal="center"/>
      <protection/>
    </xf>
    <xf numFmtId="0" fontId="7" fillId="0" borderId="21" xfId="105" applyFont="1" applyBorder="1" applyAlignment="1">
      <alignment horizontal="center"/>
      <protection/>
    </xf>
    <xf numFmtId="2" fontId="0" fillId="0" borderId="17" xfId="105" applyNumberFormat="1" applyFont="1" applyBorder="1" applyAlignment="1" applyProtection="1">
      <alignment vertical="center" wrapText="1"/>
      <protection hidden="1"/>
    </xf>
    <xf numFmtId="2" fontId="0" fillId="0" borderId="17" xfId="115" applyNumberFormat="1" applyFont="1" applyBorder="1" applyAlignment="1" applyProtection="1">
      <alignment vertical="center" wrapText="1"/>
      <protection hidden="1"/>
    </xf>
    <xf numFmtId="0" fontId="12" fillId="52" borderId="0" xfId="105" applyFont="1" applyFill="1" applyAlignment="1">
      <alignment horizontal="center"/>
      <protection/>
    </xf>
    <xf numFmtId="0" fontId="0" fillId="52" borderId="0" xfId="119" applyFont="1" applyFill="1" applyBorder="1">
      <alignment/>
      <protection/>
    </xf>
    <xf numFmtId="2" fontId="0" fillId="53" borderId="0" xfId="105" applyNumberFormat="1" applyFont="1" applyFill="1" applyBorder="1" applyProtection="1">
      <alignment/>
      <protection hidden="1"/>
    </xf>
    <xf numFmtId="0" fontId="4" fillId="52" borderId="0" xfId="105" applyFont="1" applyFill="1" applyBorder="1" applyAlignment="1">
      <alignment horizontal="right"/>
      <protection/>
    </xf>
    <xf numFmtId="0" fontId="0" fillId="52" borderId="0" xfId="119" applyFont="1" applyFill="1" applyBorder="1" applyAlignment="1">
      <alignment horizontal="right"/>
      <protection/>
    </xf>
    <xf numFmtId="0" fontId="8" fillId="52" borderId="0" xfId="0" applyFont="1" applyFill="1" applyAlignment="1">
      <alignment/>
    </xf>
    <xf numFmtId="0" fontId="15" fillId="0" borderId="17" xfId="105" applyFont="1" applyBorder="1" applyAlignment="1" applyProtection="1">
      <alignment horizontal="center"/>
      <protection locked="0"/>
    </xf>
    <xf numFmtId="0" fontId="15" fillId="0" borderId="19" xfId="105" applyFont="1" applyBorder="1" applyAlignment="1">
      <alignment horizontal="center"/>
      <protection/>
    </xf>
    <xf numFmtId="2" fontId="11" fillId="0" borderId="17" xfId="115" applyNumberFormat="1" applyFont="1" applyBorder="1" applyAlignment="1" applyProtection="1">
      <alignment vertical="center" wrapText="1"/>
      <protection hidden="1"/>
    </xf>
    <xf numFmtId="0" fontId="4" fillId="52" borderId="0" xfId="105" applyFont="1" applyFill="1">
      <alignment/>
      <protection/>
    </xf>
    <xf numFmtId="0" fontId="9" fillId="0" borderId="17" xfId="105" applyFont="1" applyBorder="1" applyAlignment="1">
      <alignment horizontal="center"/>
      <protection/>
    </xf>
    <xf numFmtId="0" fontId="3" fillId="0" borderId="17" xfId="105" applyFont="1" applyBorder="1">
      <alignment/>
      <protection/>
    </xf>
    <xf numFmtId="0" fontId="4" fillId="52" borderId="0" xfId="105" applyFont="1" applyFill="1">
      <alignment/>
      <protection/>
    </xf>
    <xf numFmtId="0" fontId="7" fillId="52" borderId="0" xfId="119" applyFont="1" applyFill="1">
      <alignment/>
      <protection/>
    </xf>
    <xf numFmtId="0" fontId="0" fillId="53" borderId="0" xfId="105" applyFill="1" applyAlignment="1">
      <alignment horizontal="center"/>
      <protection/>
    </xf>
    <xf numFmtId="0" fontId="4" fillId="53" borderId="0" xfId="105" applyFont="1" applyFill="1" applyAlignment="1">
      <alignment horizontal="right"/>
      <protection/>
    </xf>
    <xf numFmtId="0" fontId="4" fillId="53" borderId="0" xfId="105" applyFont="1" applyFill="1" applyAlignment="1">
      <alignment horizontal="left"/>
      <protection/>
    </xf>
    <xf numFmtId="0" fontId="0" fillId="53" borderId="0" xfId="105" applyFill="1">
      <alignment/>
      <protection/>
    </xf>
    <xf numFmtId="0" fontId="0" fillId="53" borderId="0" xfId="105" applyFont="1" applyFill="1" applyAlignment="1">
      <alignment horizontal="left"/>
      <protection/>
    </xf>
    <xf numFmtId="0" fontId="0" fillId="53" borderId="0" xfId="105" applyFont="1" applyFill="1" applyAlignment="1">
      <alignment horizontal="right"/>
      <protection/>
    </xf>
    <xf numFmtId="0" fontId="14" fillId="53" borderId="0" xfId="101" applyFont="1" applyFill="1" applyBorder="1" applyAlignment="1">
      <alignment/>
      <protection/>
    </xf>
    <xf numFmtId="0" fontId="3" fillId="53" borderId="0" xfId="105" applyFont="1" applyFill="1" applyBorder="1">
      <alignment/>
      <protection/>
    </xf>
    <xf numFmtId="0" fontId="3" fillId="52" borderId="0" xfId="105" applyFont="1" applyFill="1">
      <alignment/>
      <protection/>
    </xf>
    <xf numFmtId="0" fontId="3" fillId="52" borderId="0" xfId="105" applyFont="1" applyFill="1" applyBorder="1">
      <alignment/>
      <protection/>
    </xf>
    <xf numFmtId="0" fontId="22" fillId="52" borderId="0" xfId="105" applyFont="1" applyFill="1">
      <alignment/>
      <protection/>
    </xf>
    <xf numFmtId="0" fontId="0" fillId="52" borderId="22" xfId="105" applyFont="1" applyFill="1" applyBorder="1">
      <alignment/>
      <protection/>
    </xf>
    <xf numFmtId="0" fontId="0" fillId="52" borderId="23" xfId="105" applyFont="1" applyFill="1" applyBorder="1" applyAlignment="1">
      <alignment horizontal="center"/>
      <protection/>
    </xf>
    <xf numFmtId="0" fontId="0" fillId="52" borderId="19" xfId="105" applyFont="1" applyFill="1" applyBorder="1" applyAlignment="1">
      <alignment horizontal="center"/>
      <protection/>
    </xf>
    <xf numFmtId="1" fontId="0" fillId="0" borderId="17" xfId="105" applyNumberFormat="1" applyFont="1" applyBorder="1" applyAlignment="1" applyProtection="1">
      <alignment horizontal="center" vertical="center" wrapText="1"/>
      <protection hidden="1"/>
    </xf>
    <xf numFmtId="0" fontId="20" fillId="0" borderId="17" xfId="101" applyFont="1" applyFill="1" applyBorder="1" applyAlignment="1">
      <alignment horizontal="center" vertical="center" wrapText="1"/>
      <protection/>
    </xf>
    <xf numFmtId="0" fontId="23" fillId="52" borderId="0" xfId="105" applyNumberFormat="1" applyFont="1" applyFill="1" applyAlignment="1" applyProtection="1">
      <alignment horizontal="center"/>
      <protection hidden="1"/>
    </xf>
    <xf numFmtId="0" fontId="4" fillId="0" borderId="17" xfId="105" applyFont="1" applyBorder="1" applyAlignment="1">
      <alignment vertical="center" wrapText="1"/>
      <protection/>
    </xf>
    <xf numFmtId="0" fontId="6" fillId="53" borderId="0" xfId="101" applyFont="1" applyFill="1" applyBorder="1" applyAlignment="1">
      <alignment horizontal="center"/>
      <protection/>
    </xf>
    <xf numFmtId="0" fontId="20" fillId="52" borderId="0" xfId="119" applyFont="1" applyFill="1" applyAlignment="1">
      <alignment horizontal="right"/>
      <protection/>
    </xf>
    <xf numFmtId="2" fontId="20" fillId="53" borderId="0" xfId="105" applyNumberFormat="1" applyFont="1" applyFill="1" applyAlignment="1">
      <alignment horizontal="left"/>
      <protection/>
    </xf>
    <xf numFmtId="0" fontId="7" fillId="52" borderId="20" xfId="119" applyFont="1" applyFill="1" applyBorder="1">
      <alignment/>
      <protection/>
    </xf>
    <xf numFmtId="0" fontId="20" fillId="52" borderId="20" xfId="119" applyFont="1" applyFill="1" applyBorder="1" applyAlignment="1">
      <alignment horizontal="right"/>
      <protection/>
    </xf>
    <xf numFmtId="0" fontId="0" fillId="53" borderId="20" xfId="105" applyFill="1" applyBorder="1">
      <alignment/>
      <protection/>
    </xf>
    <xf numFmtId="0" fontId="24" fillId="0" borderId="24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4" fillId="0" borderId="24" xfId="0" applyFont="1" applyBorder="1" applyAlignment="1">
      <alignment horizontal="center" vertical="top" wrapText="1"/>
    </xf>
    <xf numFmtId="2" fontId="3" fillId="0" borderId="17" xfId="105" applyNumberFormat="1" applyFont="1" applyBorder="1">
      <alignment/>
      <protection/>
    </xf>
    <xf numFmtId="0" fontId="13" fillId="0" borderId="16" xfId="0" applyFont="1" applyBorder="1" applyAlignment="1">
      <alignment horizontal="justify" vertical="top" wrapText="1"/>
    </xf>
    <xf numFmtId="2" fontId="4" fillId="0" borderId="17" xfId="105" applyNumberFormat="1" applyFont="1" applyBorder="1" applyAlignment="1" applyProtection="1">
      <alignment horizontal="center" vertical="center" wrapText="1"/>
      <protection hidden="1"/>
    </xf>
    <xf numFmtId="0" fontId="13" fillId="0" borderId="25" xfId="0" applyFont="1" applyBorder="1" applyAlignment="1">
      <alignment horizontal="justify" vertical="top" wrapText="1"/>
    </xf>
    <xf numFmtId="2" fontId="4" fillId="0" borderId="21" xfId="105" applyNumberFormat="1" applyFont="1" applyBorder="1" applyAlignment="1" applyProtection="1">
      <alignment horizontal="center" vertical="center" wrapText="1"/>
      <protection hidden="1"/>
    </xf>
    <xf numFmtId="0" fontId="26" fillId="53" borderId="0" xfId="0" applyFont="1" applyFill="1" applyAlignment="1">
      <alignment horizontal="left"/>
    </xf>
    <xf numFmtId="0" fontId="27" fillId="53" borderId="0" xfId="0" applyFont="1" applyFill="1" applyAlignment="1">
      <alignment horizontal="right"/>
    </xf>
    <xf numFmtId="2" fontId="28" fillId="53" borderId="0" xfId="105" applyNumberFormat="1" applyFont="1" applyFill="1" applyBorder="1" applyProtection="1">
      <alignment/>
      <protection hidden="1"/>
    </xf>
    <xf numFmtId="0" fontId="11" fillId="53" borderId="0" xfId="0" applyFont="1" applyFill="1" applyAlignment="1">
      <alignment horizontal="center"/>
    </xf>
    <xf numFmtId="16" fontId="0" fillId="53" borderId="0" xfId="105" applyNumberFormat="1" applyFill="1">
      <alignment/>
      <protection/>
    </xf>
    <xf numFmtId="0" fontId="0" fillId="52" borderId="0" xfId="119" applyFont="1" applyFill="1" applyBorder="1" applyAlignment="1">
      <alignment horizontal="center"/>
      <protection/>
    </xf>
    <xf numFmtId="2" fontId="0" fillId="0" borderId="17" xfId="105" applyNumberFormat="1" applyFont="1" applyBorder="1" applyAlignment="1" applyProtection="1">
      <alignment horizontal="right" vertical="center" wrapText="1"/>
      <protection locked="0"/>
    </xf>
    <xf numFmtId="2" fontId="11" fillId="0" borderId="17" xfId="105" applyNumberFormat="1" applyFont="1" applyBorder="1" applyAlignment="1" applyProtection="1">
      <alignment horizontal="center" vertical="center" wrapText="1"/>
      <protection hidden="1"/>
    </xf>
    <xf numFmtId="0" fontId="29" fillId="53" borderId="17" xfId="101" applyFont="1" applyFill="1" applyBorder="1" applyAlignment="1">
      <alignment horizontal="left" vertical="center" wrapText="1"/>
      <protection/>
    </xf>
    <xf numFmtId="0" fontId="0" fillId="53" borderId="0" xfId="0" applyFill="1" applyAlignment="1">
      <alignment vertical="center"/>
    </xf>
    <xf numFmtId="0" fontId="8" fillId="53" borderId="0" xfId="0" applyFont="1" applyFill="1" applyAlignment="1">
      <alignment/>
    </xf>
    <xf numFmtId="2" fontId="4" fillId="53" borderId="0" xfId="105" applyNumberFormat="1" applyFont="1" applyFill="1" applyBorder="1" applyProtection="1">
      <alignment/>
      <protection hidden="1"/>
    </xf>
    <xf numFmtId="0" fontId="3" fillId="0" borderId="17" xfId="105" applyFont="1" applyBorder="1" applyAlignment="1">
      <alignment horizontal="center" vertical="center"/>
      <protection/>
    </xf>
    <xf numFmtId="0" fontId="0" fillId="0" borderId="16" xfId="105" applyFont="1" applyBorder="1" applyAlignment="1">
      <alignment horizontal="center" vertical="center"/>
      <protection/>
    </xf>
    <xf numFmtId="2" fontId="0" fillId="0" borderId="16" xfId="105" applyNumberFormat="1" applyFont="1" applyBorder="1" applyAlignment="1" applyProtection="1">
      <alignment horizontal="right" vertical="center" wrapText="1"/>
      <protection locked="0"/>
    </xf>
    <xf numFmtId="2" fontId="0" fillId="0" borderId="16" xfId="102" applyNumberFormat="1" applyFont="1" applyBorder="1" applyAlignment="1">
      <alignment horizontal="center" vertical="center"/>
      <protection/>
    </xf>
    <xf numFmtId="2" fontId="0" fillId="0" borderId="16" xfId="105" applyNumberFormat="1" applyFont="1" applyBorder="1" applyProtection="1">
      <alignment/>
      <protection hidden="1"/>
    </xf>
    <xf numFmtId="2" fontId="11" fillId="0" borderId="18" xfId="115" applyNumberFormat="1" applyFont="1" applyBorder="1" applyAlignment="1" applyProtection="1">
      <alignment vertical="center" wrapText="1"/>
      <protection hidden="1"/>
    </xf>
    <xf numFmtId="0" fontId="10" fillId="0" borderId="17" xfId="0" applyFont="1" applyBorder="1" applyAlignment="1">
      <alignment horizontal="center" vertical="center" wrapText="1"/>
    </xf>
    <xf numFmtId="1" fontId="19" fillId="0" borderId="25" xfId="110" applyNumberFormat="1" applyFont="1" applyFill="1" applyBorder="1" applyAlignment="1">
      <alignment horizontal="center" vertical="center" wrapText="1"/>
      <protection/>
    </xf>
    <xf numFmtId="1" fontId="19" fillId="0" borderId="17" xfId="110" applyNumberFormat="1" applyFont="1" applyFill="1" applyBorder="1" applyAlignment="1">
      <alignment horizontal="center" vertical="center" wrapText="1"/>
      <protection/>
    </xf>
    <xf numFmtId="0" fontId="14" fillId="52" borderId="0" xfId="105" applyFont="1" applyFill="1">
      <alignment/>
      <protection/>
    </xf>
    <xf numFmtId="2" fontId="4" fillId="52" borderId="0" xfId="105" applyNumberFormat="1" applyFont="1" applyFill="1" applyAlignment="1">
      <alignment horizontal="right"/>
      <protection/>
    </xf>
    <xf numFmtId="0" fontId="4" fillId="52" borderId="0" xfId="105" applyFont="1" applyFill="1">
      <alignment/>
      <protection/>
    </xf>
    <xf numFmtId="2" fontId="0" fillId="0" borderId="17" xfId="102" applyNumberFormat="1" applyFont="1" applyBorder="1" applyAlignment="1">
      <alignment horizontal="center" vertical="center" wrapText="1"/>
      <protection/>
    </xf>
    <xf numFmtId="1" fontId="19" fillId="0" borderId="18" xfId="110" applyNumberFormat="1" applyFont="1" applyFill="1" applyBorder="1" applyAlignment="1">
      <alignment horizontal="center" vertical="center" wrapText="1"/>
      <protection/>
    </xf>
    <xf numFmtId="2" fontId="0" fillId="0" borderId="18" xfId="105" applyNumberFormat="1" applyFont="1" applyBorder="1" applyAlignment="1" applyProtection="1">
      <alignment vertical="center" wrapText="1"/>
      <protection hidden="1"/>
    </xf>
    <xf numFmtId="0" fontId="16" fillId="0" borderId="17" xfId="105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29" fillId="0" borderId="0" xfId="0" applyFont="1" applyAlignment="1">
      <alignment/>
    </xf>
    <xf numFmtId="0" fontId="0" fillId="53" borderId="0" xfId="105" applyFont="1" applyFill="1">
      <alignment/>
      <protection/>
    </xf>
    <xf numFmtId="0" fontId="4" fillId="52" borderId="0" xfId="105" applyFont="1" applyFill="1" applyBorder="1" applyAlignment="1">
      <alignment horizontal="left"/>
      <protection/>
    </xf>
    <xf numFmtId="0" fontId="0" fillId="53" borderId="0" xfId="105" applyFont="1" applyFill="1" applyAlignment="1">
      <alignment horizontal="center"/>
      <protection/>
    </xf>
    <xf numFmtId="0" fontId="11" fillId="53" borderId="0" xfId="0" applyFont="1" applyFill="1" applyAlignment="1">
      <alignment horizontal="right"/>
    </xf>
    <xf numFmtId="2" fontId="0" fillId="53" borderId="0" xfId="105" applyNumberFormat="1" applyFont="1" applyFill="1" applyBorder="1" applyProtection="1">
      <alignment/>
      <protection hidden="1"/>
    </xf>
    <xf numFmtId="0" fontId="0" fillId="53" borderId="0" xfId="0" applyFont="1" applyFill="1" applyAlignment="1">
      <alignment/>
    </xf>
    <xf numFmtId="2" fontId="0" fillId="0" borderId="17" xfId="102" applyNumberFormat="1" applyFont="1" applyBorder="1" applyAlignment="1">
      <alignment horizontal="center" vertical="center"/>
      <protection/>
    </xf>
    <xf numFmtId="2" fontId="0" fillId="0" borderId="26" xfId="116" applyNumberFormat="1" applyFont="1" applyFill="1" applyBorder="1" applyAlignment="1">
      <alignment horizontal="center" vertical="center"/>
    </xf>
    <xf numFmtId="0" fontId="23" fillId="52" borderId="0" xfId="105" applyNumberFormat="1" applyFont="1" applyFill="1" applyBorder="1" applyAlignment="1" applyProtection="1">
      <alignment horizontal="center"/>
      <protection hidden="1"/>
    </xf>
    <xf numFmtId="0" fontId="23" fillId="52" borderId="17" xfId="105" applyNumberFormat="1" applyFont="1" applyFill="1" applyBorder="1" applyAlignment="1" applyProtection="1">
      <alignment horizontal="center"/>
      <protection hidden="1"/>
    </xf>
    <xf numFmtId="2" fontId="3" fillId="0" borderId="18" xfId="105" applyNumberFormat="1" applyFont="1" applyBorder="1">
      <alignment/>
      <protection/>
    </xf>
    <xf numFmtId="2" fontId="16" fillId="0" borderId="18" xfId="105" applyNumberFormat="1" applyFont="1" applyBorder="1" applyAlignment="1">
      <alignment horizontal="center"/>
      <protection/>
    </xf>
    <xf numFmtId="2" fontId="0" fillId="0" borderId="21" xfId="116" applyNumberFormat="1" applyFont="1" applyFill="1" applyBorder="1" applyAlignment="1">
      <alignment horizontal="center"/>
    </xf>
    <xf numFmtId="2" fontId="11" fillId="0" borderId="21" xfId="116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left" vertical="center" wrapText="1"/>
    </xf>
    <xf numFmtId="0" fontId="47" fillId="53" borderId="0" xfId="0" applyFont="1" applyFill="1" applyAlignment="1">
      <alignment horizontal="center"/>
    </xf>
    <xf numFmtId="2" fontId="18" fillId="53" borderId="0" xfId="105" applyNumberFormat="1" applyFont="1" applyFill="1" applyBorder="1" applyProtection="1">
      <alignment/>
      <protection hidden="1"/>
    </xf>
    <xf numFmtId="0" fontId="47" fillId="53" borderId="0" xfId="0" applyFont="1" applyFill="1" applyAlignment="1">
      <alignment horizontal="right"/>
    </xf>
    <xf numFmtId="0" fontId="14" fillId="52" borderId="0" xfId="105" applyFont="1" applyFill="1" applyAlignment="1">
      <alignment horizontal="center"/>
      <protection/>
    </xf>
    <xf numFmtId="0" fontId="0" fillId="52" borderId="0" xfId="105" applyFont="1" applyFill="1" applyBorder="1" applyAlignment="1">
      <alignment horizontal="center"/>
      <protection/>
    </xf>
    <xf numFmtId="2" fontId="4" fillId="52" borderId="0" xfId="105" applyNumberFormat="1" applyFont="1" applyFill="1" applyBorder="1" applyAlignment="1">
      <alignment horizontal="right"/>
      <protection/>
    </xf>
    <xf numFmtId="2" fontId="4" fillId="52" borderId="0" xfId="65" applyNumberFormat="1" applyFont="1" applyFill="1" applyBorder="1" applyAlignment="1">
      <alignment horizontal="left"/>
    </xf>
    <xf numFmtId="0" fontId="0" fillId="52" borderId="20" xfId="105" applyFont="1" applyFill="1" applyBorder="1" applyAlignment="1">
      <alignment horizontal="center"/>
      <protection/>
    </xf>
    <xf numFmtId="0" fontId="0" fillId="52" borderId="20" xfId="120" applyFont="1" applyFill="1" applyBorder="1">
      <alignment/>
      <protection/>
    </xf>
    <xf numFmtId="0" fontId="0" fillId="52" borderId="20" xfId="105" applyFont="1" applyFill="1" applyBorder="1">
      <alignment/>
      <protection/>
    </xf>
    <xf numFmtId="0" fontId="4" fillId="52" borderId="20" xfId="105" applyFont="1" applyFill="1" applyBorder="1">
      <alignment/>
      <protection/>
    </xf>
    <xf numFmtId="2" fontId="4" fillId="52" borderId="20" xfId="105" applyNumberFormat="1" applyFont="1" applyFill="1" applyBorder="1" applyAlignment="1">
      <alignment horizontal="right"/>
      <protection/>
    </xf>
    <xf numFmtId="2" fontId="4" fillId="52" borderId="20" xfId="65" applyNumberFormat="1" applyFont="1" applyFill="1" applyBorder="1" applyAlignment="1">
      <alignment horizontal="left"/>
    </xf>
    <xf numFmtId="2" fontId="0" fillId="0" borderId="17" xfId="115" applyNumberFormat="1" applyFont="1" applyBorder="1" applyAlignment="1" applyProtection="1">
      <alignment vertical="center" wrapText="1"/>
      <protection hidden="1"/>
    </xf>
    <xf numFmtId="0" fontId="7" fillId="0" borderId="17" xfId="105" applyFont="1" applyBorder="1" applyAlignment="1">
      <alignment horizontal="center" vertical="center"/>
      <protection/>
    </xf>
    <xf numFmtId="0" fontId="0" fillId="0" borderId="17" xfId="126" applyFont="1" applyBorder="1" applyAlignment="1">
      <alignment horizontal="center" vertical="center" wrapText="1"/>
      <protection/>
    </xf>
    <xf numFmtId="0" fontId="0" fillId="0" borderId="17" xfId="126" applyFont="1" applyBorder="1" applyAlignment="1">
      <alignment horizontal="center" vertical="center"/>
      <protection/>
    </xf>
    <xf numFmtId="2" fontId="0" fillId="53" borderId="17" xfId="105" applyNumberFormat="1" applyFont="1" applyFill="1" applyBorder="1" applyAlignment="1" applyProtection="1">
      <alignment horizontal="right" vertical="center" wrapText="1"/>
      <protection locked="0"/>
    </xf>
    <xf numFmtId="0" fontId="0" fillId="53" borderId="17" xfId="126" applyFont="1" applyFill="1" applyBorder="1" applyAlignment="1">
      <alignment horizontal="center" vertical="center" wrapText="1"/>
      <protection/>
    </xf>
    <xf numFmtId="0" fontId="0" fillId="0" borderId="16" xfId="105" applyFont="1" applyBorder="1">
      <alignment/>
      <protection/>
    </xf>
    <xf numFmtId="2" fontId="4" fillId="0" borderId="16" xfId="102" applyNumberFormat="1" applyFont="1" applyBorder="1" applyAlignment="1">
      <alignment horizontal="center" vertical="center"/>
      <protection/>
    </xf>
    <xf numFmtId="0" fontId="11" fillId="53" borderId="0" xfId="126" applyFont="1" applyFill="1" applyAlignment="1">
      <alignment horizontal="left"/>
      <protection/>
    </xf>
    <xf numFmtId="2" fontId="0" fillId="53" borderId="0" xfId="105" applyNumberFormat="1" applyFont="1" applyFill="1" applyBorder="1" applyProtection="1">
      <alignment/>
      <protection hidden="1"/>
    </xf>
    <xf numFmtId="0" fontId="11" fillId="53" borderId="0" xfId="126" applyFont="1" applyFill="1" applyAlignment="1">
      <alignment horizontal="center"/>
      <protection/>
    </xf>
    <xf numFmtId="0" fontId="0" fillId="53" borderId="0" xfId="126" applyFont="1" applyFill="1" applyAlignment="1">
      <alignment horizont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2" fontId="3" fillId="0" borderId="17" xfId="105" applyNumberFormat="1" applyFont="1" applyBorder="1" applyAlignment="1">
      <alignment horizontal="center" vertical="center"/>
      <protection/>
    </xf>
    <xf numFmtId="0" fontId="28" fillId="53" borderId="0" xfId="126" applyFont="1" applyFill="1" applyAlignment="1">
      <alignment horizontal="left"/>
      <protection/>
    </xf>
    <xf numFmtId="2" fontId="28" fillId="53" borderId="0" xfId="105" applyNumberFormat="1" applyFont="1" applyFill="1" applyBorder="1" applyProtection="1">
      <alignment/>
      <protection hidden="1"/>
    </xf>
    <xf numFmtId="0" fontId="0" fillId="52" borderId="26" xfId="105" applyFont="1" applyFill="1" applyBorder="1" applyAlignment="1">
      <alignment horizontal="center" vertical="center" textRotation="90" wrapText="1"/>
      <protection/>
    </xf>
    <xf numFmtId="0" fontId="0" fillId="0" borderId="27" xfId="126" applyBorder="1" applyAlignment="1">
      <alignment horizontal="center" vertical="center" textRotation="90" wrapText="1"/>
      <protection/>
    </xf>
    <xf numFmtId="0" fontId="0" fillId="0" borderId="16" xfId="126" applyBorder="1" applyAlignment="1">
      <alignment horizontal="center" vertical="center" textRotation="90" wrapText="1"/>
      <protection/>
    </xf>
    <xf numFmtId="2" fontId="0" fillId="0" borderId="18" xfId="115" applyNumberFormat="1" applyFont="1" applyBorder="1" applyAlignment="1" applyProtection="1">
      <alignment vertical="center" wrapText="1"/>
      <protection hidden="1"/>
    </xf>
    <xf numFmtId="0" fontId="0" fillId="0" borderId="17" xfId="105" applyFont="1" applyBorder="1" applyAlignment="1">
      <alignment horizontal="left"/>
      <protection/>
    </xf>
    <xf numFmtId="0" fontId="14" fillId="52" borderId="0" xfId="106" applyFont="1" applyFill="1" applyAlignment="1">
      <alignment horizontal="center"/>
      <protection/>
    </xf>
    <xf numFmtId="2" fontId="0" fillId="0" borderId="21" xfId="116" applyNumberFormat="1" applyFont="1" applyFill="1" applyBorder="1" applyAlignment="1">
      <alignment horizontal="center" vertical="center"/>
    </xf>
    <xf numFmtId="1" fontId="0" fillId="0" borderId="17" xfId="110" applyNumberFormat="1" applyFont="1" applyFill="1" applyBorder="1" applyAlignment="1">
      <alignment horizontal="center" vertical="center" wrapText="1"/>
      <protection/>
    </xf>
    <xf numFmtId="0" fontId="15" fillId="0" borderId="17" xfId="105" applyFont="1" applyBorder="1" applyAlignment="1">
      <alignment horizontal="center"/>
      <protection/>
    </xf>
    <xf numFmtId="0" fontId="7" fillId="53" borderId="17" xfId="105" applyFont="1" applyFill="1" applyBorder="1" applyAlignment="1">
      <alignment horizontal="center"/>
      <protection/>
    </xf>
    <xf numFmtId="2" fontId="0" fillId="0" borderId="17" xfId="126" applyNumberFormat="1" applyFont="1" applyFill="1" applyBorder="1" applyAlignment="1">
      <alignment horizontal="right" vertical="center"/>
      <protection/>
    </xf>
    <xf numFmtId="2" fontId="4" fillId="52" borderId="0" xfId="105" applyNumberFormat="1" applyFont="1" applyFill="1" applyBorder="1">
      <alignment/>
      <protection/>
    </xf>
    <xf numFmtId="0" fontId="7" fillId="0" borderId="17" xfId="105" applyFont="1" applyBorder="1" applyAlignment="1">
      <alignment horizontal="center"/>
      <protection/>
    </xf>
    <xf numFmtId="0" fontId="15" fillId="53" borderId="19" xfId="105" applyFont="1" applyFill="1" applyBorder="1" applyAlignment="1">
      <alignment horizontal="center"/>
      <protection/>
    </xf>
    <xf numFmtId="2" fontId="7" fillId="0" borderId="17" xfId="105" applyNumberFormat="1" applyFont="1" applyBorder="1" applyAlignment="1" applyProtection="1">
      <alignment vertical="center" wrapText="1"/>
      <protection hidden="1"/>
    </xf>
    <xf numFmtId="0" fontId="13" fillId="0" borderId="16" xfId="0" applyFont="1" applyBorder="1" applyAlignment="1">
      <alignment horizontal="right" vertical="top" wrapText="1"/>
    </xf>
    <xf numFmtId="2" fontId="4" fillId="0" borderId="16" xfId="105" applyNumberFormat="1" applyFont="1" applyBorder="1" applyAlignment="1" applyProtection="1">
      <alignment horizontal="center" vertical="center" wrapText="1"/>
      <protection hidden="1"/>
    </xf>
    <xf numFmtId="0" fontId="48" fillId="52" borderId="0" xfId="105" applyFont="1" applyFill="1">
      <alignment/>
      <protection/>
    </xf>
    <xf numFmtId="2" fontId="0" fillId="0" borderId="17" xfId="105" applyNumberFormat="1" applyFont="1" applyBorder="1" applyAlignment="1" applyProtection="1">
      <alignment horizontal="center" vertical="center" wrapText="1"/>
      <protection hidden="1"/>
    </xf>
    <xf numFmtId="0" fontId="0" fillId="53" borderId="16" xfId="105" applyFont="1" applyFill="1" applyBorder="1" applyAlignment="1">
      <alignment horizontal="center" vertical="center"/>
      <protection/>
    </xf>
    <xf numFmtId="2" fontId="0" fillId="0" borderId="16" xfId="102" applyNumberFormat="1" applyFont="1" applyBorder="1" applyAlignment="1">
      <alignment horizontal="center" vertical="center"/>
      <protection/>
    </xf>
    <xf numFmtId="2" fontId="0" fillId="0" borderId="16" xfId="105" applyNumberFormat="1" applyFont="1" applyBorder="1" applyAlignment="1" applyProtection="1">
      <alignment horizontal="right" vertical="center" wrapText="1"/>
      <protection locked="0"/>
    </xf>
    <xf numFmtId="2" fontId="0" fillId="0" borderId="16" xfId="105" applyNumberFormat="1" applyFont="1" applyBorder="1" applyAlignment="1" applyProtection="1">
      <alignment vertical="center"/>
      <protection hidden="1"/>
    </xf>
    <xf numFmtId="2" fontId="17" fillId="0" borderId="16" xfId="105" applyNumberFormat="1" applyFont="1" applyBorder="1" applyAlignment="1" applyProtection="1">
      <alignment vertical="center"/>
      <protection hidden="1"/>
    </xf>
    <xf numFmtId="0" fontId="0" fillId="52" borderId="0" xfId="105" applyFont="1" applyFill="1">
      <alignment/>
      <protection/>
    </xf>
    <xf numFmtId="0" fontId="20" fillId="0" borderId="18" xfId="101" applyFont="1" applyFill="1" applyBorder="1" applyAlignment="1">
      <alignment horizontal="center" vertical="center" wrapText="1"/>
      <protection/>
    </xf>
    <xf numFmtId="2" fontId="11" fillId="0" borderId="17" xfId="116" applyNumberFormat="1" applyFont="1" applyFill="1" applyBorder="1" applyAlignment="1">
      <alignment horizontal="center"/>
    </xf>
    <xf numFmtId="2" fontId="0" fillId="0" borderId="17" xfId="117" applyNumberFormat="1" applyFont="1" applyFill="1" applyBorder="1" applyAlignment="1">
      <alignment horizontal="center" vertical="center"/>
    </xf>
    <xf numFmtId="0" fontId="0" fillId="0" borderId="18" xfId="105" applyFont="1" applyBorder="1" applyAlignment="1">
      <alignment horizontal="center"/>
      <protection/>
    </xf>
    <xf numFmtId="0" fontId="51" fillId="53" borderId="0" xfId="0" applyFont="1" applyFill="1" applyAlignment="1">
      <alignment horizontal="right"/>
    </xf>
    <xf numFmtId="2" fontId="50" fillId="53" borderId="0" xfId="105" applyNumberFormat="1" applyFont="1" applyFill="1" applyBorder="1" applyProtection="1">
      <alignment/>
      <protection hidden="1"/>
    </xf>
    <xf numFmtId="2" fontId="20" fillId="53" borderId="0" xfId="105" applyNumberFormat="1" applyFont="1" applyFill="1" applyBorder="1" applyProtection="1">
      <alignment/>
      <protection hidden="1"/>
    </xf>
    <xf numFmtId="0" fontId="20" fillId="53" borderId="0" xfId="0" applyFont="1" applyFill="1" applyAlignment="1">
      <alignment/>
    </xf>
    <xf numFmtId="2" fontId="0" fillId="0" borderId="17" xfId="0" applyNumberFormat="1" applyFont="1" applyBorder="1" applyAlignment="1">
      <alignment horizontal="center" vertical="center" wrapText="1"/>
    </xf>
    <xf numFmtId="0" fontId="4" fillId="0" borderId="17" xfId="105" applyFont="1" applyBorder="1" applyAlignment="1">
      <alignment horizontal="center"/>
      <protection/>
    </xf>
    <xf numFmtId="0" fontId="0" fillId="0" borderId="16" xfId="105" applyFont="1" applyBorder="1" applyAlignment="1">
      <alignment horizontal="center"/>
      <protection/>
    </xf>
    <xf numFmtId="0" fontId="0" fillId="52" borderId="0" xfId="121" applyFont="1" applyFill="1" applyBorder="1">
      <alignment/>
      <protection/>
    </xf>
    <xf numFmtId="2" fontId="4" fillId="52" borderId="0" xfId="66" applyNumberFormat="1" applyFont="1" applyFill="1" applyAlignment="1">
      <alignment horizontal="left"/>
    </xf>
    <xf numFmtId="0" fontId="20" fillId="52" borderId="0" xfId="121" applyFont="1" applyFill="1" applyBorder="1" applyAlignment="1">
      <alignment horizontal="right"/>
      <protection/>
    </xf>
    <xf numFmtId="182" fontId="0" fillId="53" borderId="17" xfId="87" applyNumberFormat="1" applyFont="1" applyFill="1" applyBorder="1" applyAlignment="1">
      <alignment horizontal="center"/>
    </xf>
    <xf numFmtId="0" fontId="29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left" vertical="center" wrapText="1"/>
    </xf>
    <xf numFmtId="0" fontId="49" fillId="54" borderId="27" xfId="0" applyFont="1" applyFill="1" applyBorder="1" applyAlignment="1">
      <alignment horizontal="left" vertical="center" wrapText="1"/>
    </xf>
    <xf numFmtId="0" fontId="49" fillId="54" borderId="17" xfId="0" applyFont="1" applyFill="1" applyBorder="1" applyAlignment="1">
      <alignment horizontal="left" vertical="center" wrapText="1"/>
    </xf>
    <xf numFmtId="0" fontId="49" fillId="54" borderId="17" xfId="0" applyFont="1" applyFill="1" applyBorder="1" applyAlignment="1" quotePrefix="1">
      <alignment horizontal="left" vertical="center" wrapText="1"/>
    </xf>
    <xf numFmtId="0" fontId="13" fillId="0" borderId="17" xfId="0" applyFont="1" applyBorder="1" applyAlignment="1">
      <alignment vertical="center" wrapText="1"/>
    </xf>
    <xf numFmtId="0" fontId="13" fillId="0" borderId="25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16" fontId="18" fillId="0" borderId="17" xfId="0" applyNumberFormat="1" applyFont="1" applyBorder="1" applyAlignment="1">
      <alignment horizontal="center" vertical="center" wrapText="1"/>
    </xf>
    <xf numFmtId="2" fontId="11" fillId="0" borderId="21" xfId="116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3" fillId="0" borderId="19" xfId="105" applyFont="1" applyBorder="1" applyAlignment="1">
      <alignment horizontal="center" vertical="center"/>
      <protection/>
    </xf>
    <xf numFmtId="0" fontId="7" fillId="0" borderId="18" xfId="105" applyFont="1" applyBorder="1" applyAlignment="1">
      <alignment horizontal="center" vertical="center"/>
      <protection/>
    </xf>
    <xf numFmtId="2" fontId="0" fillId="0" borderId="18" xfId="105" applyNumberFormat="1" applyFont="1" applyBorder="1" applyAlignment="1" applyProtection="1">
      <alignment horizontal="center" vertical="center" wrapText="1"/>
      <protection hidden="1"/>
    </xf>
    <xf numFmtId="0" fontId="54" fillId="52" borderId="0" xfId="105" applyNumberFormat="1" applyFont="1" applyFill="1" applyAlignment="1" applyProtection="1">
      <alignment horizontal="left"/>
      <protection hidden="1"/>
    </xf>
    <xf numFmtId="2" fontId="88" fillId="0" borderId="17" xfId="115" applyNumberFormat="1" applyFont="1" applyBorder="1" applyAlignment="1" applyProtection="1">
      <alignment vertical="center" wrapText="1"/>
      <protection hidden="1"/>
    </xf>
    <xf numFmtId="2" fontId="89" fillId="0" borderId="17" xfId="115" applyNumberFormat="1" applyFont="1" applyBorder="1" applyAlignment="1" applyProtection="1">
      <alignment vertical="center" wrapText="1"/>
      <protection hidden="1"/>
    </xf>
    <xf numFmtId="2" fontId="88" fillId="0" borderId="17" xfId="115" applyNumberFormat="1" applyFont="1" applyBorder="1" applyAlignment="1" applyProtection="1">
      <alignment vertical="center" wrapText="1"/>
      <protection hidden="1"/>
    </xf>
    <xf numFmtId="2" fontId="88" fillId="0" borderId="17" xfId="105" applyNumberFormat="1" applyFont="1" applyBorder="1" applyAlignment="1" applyProtection="1">
      <alignment vertical="center" wrapText="1"/>
      <protection hidden="1"/>
    </xf>
    <xf numFmtId="2" fontId="88" fillId="0" borderId="17" xfId="105" applyNumberFormat="1" applyFont="1" applyBorder="1" applyAlignment="1" applyProtection="1">
      <alignment horizontal="center" vertical="center" wrapText="1"/>
      <protection hidden="1"/>
    </xf>
    <xf numFmtId="2" fontId="90" fillId="0" borderId="17" xfId="115" applyNumberFormat="1" applyFont="1" applyBorder="1" applyAlignment="1" applyProtection="1">
      <alignment vertical="center" wrapText="1"/>
      <protection hidden="1"/>
    </xf>
    <xf numFmtId="0" fontId="91" fillId="0" borderId="19" xfId="105" applyFont="1" applyBorder="1" applyAlignment="1">
      <alignment horizontal="center"/>
      <protection/>
    </xf>
    <xf numFmtId="0" fontId="91" fillId="53" borderId="19" xfId="105" applyFont="1" applyFill="1" applyBorder="1" applyAlignment="1">
      <alignment horizontal="center"/>
      <protection/>
    </xf>
    <xf numFmtId="0" fontId="92" fillId="53" borderId="19" xfId="105" applyFont="1" applyFill="1" applyBorder="1" applyAlignment="1">
      <alignment horizontal="center"/>
      <protection/>
    </xf>
    <xf numFmtId="0" fontId="91" fillId="0" borderId="21" xfId="105" applyFont="1" applyBorder="1" applyAlignment="1">
      <alignment horizontal="center"/>
      <protection/>
    </xf>
    <xf numFmtId="2" fontId="91" fillId="0" borderId="17" xfId="105" applyNumberFormat="1" applyFont="1" applyBorder="1" applyAlignment="1" applyProtection="1">
      <alignment vertical="center" wrapText="1"/>
      <protection hidden="1"/>
    </xf>
    <xf numFmtId="2" fontId="93" fillId="0" borderId="17" xfId="115" applyNumberFormat="1" applyFont="1" applyBorder="1" applyAlignment="1" applyProtection="1">
      <alignment vertical="center" wrapText="1"/>
      <protection hidden="1"/>
    </xf>
    <xf numFmtId="0" fontId="52" fillId="0" borderId="28" xfId="0" applyNumberFormat="1" applyFont="1" applyFill="1" applyBorder="1" applyAlignment="1">
      <alignment horizontal="left" vertical="center" wrapText="1"/>
    </xf>
    <xf numFmtId="0" fontId="52" fillId="0" borderId="28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9" fillId="0" borderId="26" xfId="105" applyFont="1" applyBorder="1" applyAlignment="1">
      <alignment horizontal="center" vertical="center"/>
      <protection/>
    </xf>
    <xf numFmtId="2" fontId="20" fillId="0" borderId="17" xfId="0" applyNumberFormat="1" applyFont="1" applyBorder="1" applyAlignment="1">
      <alignment horizontal="right" vertical="center" wrapText="1"/>
    </xf>
    <xf numFmtId="0" fontId="0" fillId="53" borderId="17" xfId="126" applyFont="1" applyFill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17" xfId="121" applyFont="1" applyFill="1" applyBorder="1" applyAlignment="1">
      <alignment horizontal="center" vertical="center" wrapText="1"/>
      <protection/>
    </xf>
    <xf numFmtId="0" fontId="0" fillId="0" borderId="17" xfId="105" applyFont="1" applyBorder="1" applyAlignment="1">
      <alignment horizontal="center"/>
      <protection/>
    </xf>
    <xf numFmtId="0" fontId="52" fillId="0" borderId="17" xfId="0" applyNumberFormat="1" applyFont="1" applyFill="1" applyBorder="1" applyAlignment="1">
      <alignment horizontal="center" vertical="center"/>
    </xf>
    <xf numFmtId="2" fontId="0" fillId="53" borderId="17" xfId="126" applyNumberFormat="1" applyFont="1" applyFill="1" applyBorder="1" applyAlignment="1">
      <alignment horizontal="center" vertical="center" wrapText="1"/>
      <protection/>
    </xf>
    <xf numFmtId="2" fontId="11" fillId="53" borderId="17" xfId="120" applyNumberFormat="1" applyFont="1" applyFill="1" applyBorder="1" applyAlignment="1">
      <alignment horizontal="center" vertical="center" wrapText="1"/>
      <protection/>
    </xf>
    <xf numFmtId="0" fontId="56" fillId="53" borderId="17" xfId="126" applyFont="1" applyFill="1" applyBorder="1" applyAlignment="1">
      <alignment vertical="center"/>
      <protection/>
    </xf>
    <xf numFmtId="0" fontId="0" fillId="0" borderId="18" xfId="0" applyFont="1" applyBorder="1" applyAlignment="1">
      <alignment horizontal="left" vertical="center" wrapText="1"/>
    </xf>
    <xf numFmtId="2" fontId="0" fillId="0" borderId="18" xfId="117" applyNumberFormat="1" applyFont="1" applyFill="1" applyBorder="1" applyAlignment="1">
      <alignment horizontal="center" vertical="center"/>
    </xf>
    <xf numFmtId="2" fontId="0" fillId="0" borderId="18" xfId="105" applyNumberFormat="1" applyFont="1" applyBorder="1" applyAlignment="1" applyProtection="1">
      <alignment horizontal="right" vertical="center" wrapText="1"/>
      <protection locked="0"/>
    </xf>
    <xf numFmtId="2" fontId="0" fillId="0" borderId="18" xfId="126" applyNumberFormat="1" applyFont="1" applyFill="1" applyBorder="1" applyAlignment="1">
      <alignment horizontal="right" vertical="center"/>
      <protection/>
    </xf>
    <xf numFmtId="2" fontId="0" fillId="0" borderId="17" xfId="0" applyNumberFormat="1" applyFont="1" applyBorder="1" applyAlignment="1">
      <alignment horizontal="center" wrapText="1"/>
    </xf>
    <xf numFmtId="2" fontId="90" fillId="0" borderId="18" xfId="115" applyNumberFormat="1" applyFont="1" applyBorder="1" applyAlignment="1" applyProtection="1">
      <alignment vertical="center" wrapText="1"/>
      <protection hidden="1"/>
    </xf>
    <xf numFmtId="0" fontId="0" fillId="0" borderId="17" xfId="0" applyFont="1" applyBorder="1" applyAlignment="1">
      <alignment horizontal="left" vertical="center" wrapText="1"/>
    </xf>
    <xf numFmtId="2" fontId="0" fillId="0" borderId="17" xfId="116" applyNumberFormat="1" applyFont="1" applyFill="1" applyBorder="1" applyAlignment="1">
      <alignment horizontal="center" vertical="center"/>
    </xf>
    <xf numFmtId="2" fontId="11" fillId="0" borderId="17" xfId="116" applyNumberFormat="1" applyFont="1" applyFill="1" applyBorder="1" applyAlignment="1">
      <alignment horizontal="center" vertical="center"/>
    </xf>
    <xf numFmtId="2" fontId="0" fillId="0" borderId="16" xfId="105" applyNumberFormat="1" applyFont="1" applyBorder="1" applyAlignment="1">
      <alignment horizontal="center" vertical="center"/>
      <protection/>
    </xf>
    <xf numFmtId="2" fontId="11" fillId="0" borderId="17" xfId="116" applyNumberFormat="1" applyFont="1" applyFill="1" applyBorder="1" applyAlignment="1">
      <alignment horizontal="center" vertical="center" wrapText="1"/>
    </xf>
    <xf numFmtId="2" fontId="0" fillId="0" borderId="17" xfId="105" applyNumberFormat="1" applyFont="1" applyBorder="1" applyAlignment="1" applyProtection="1">
      <alignment horizontal="center" vertical="center" wrapText="1"/>
      <protection locked="0"/>
    </xf>
    <xf numFmtId="2" fontId="0" fillId="0" borderId="17" xfId="105" applyNumberFormat="1" applyFont="1" applyBorder="1" applyAlignment="1" applyProtection="1">
      <alignment horizontal="center" vertical="center" wrapText="1"/>
      <protection locked="0"/>
    </xf>
    <xf numFmtId="16" fontId="19" fillId="0" borderId="17" xfId="0" applyNumberFormat="1" applyFont="1" applyBorder="1" applyAlignment="1">
      <alignment horizontal="center" vertical="center" wrapText="1"/>
    </xf>
    <xf numFmtId="1" fontId="18" fillId="0" borderId="17" xfId="110" applyNumberFormat="1" applyFont="1" applyFill="1" applyBorder="1" applyAlignment="1">
      <alignment horizontal="center" vertical="center" wrapText="1"/>
      <protection/>
    </xf>
    <xf numFmtId="0" fontId="4" fillId="0" borderId="17" xfId="126" applyNumberFormat="1" applyFont="1" applyFill="1" applyBorder="1" applyAlignment="1" applyProtection="1">
      <alignment horizontal="right" vertical="top" wrapText="1"/>
      <protection/>
    </xf>
    <xf numFmtId="0" fontId="0" fillId="0" borderId="17" xfId="126" applyFont="1" applyBorder="1" applyAlignment="1">
      <alignment horizontal="center" wrapText="1"/>
      <protection/>
    </xf>
    <xf numFmtId="2" fontId="0" fillId="53" borderId="17" xfId="126" applyNumberFormat="1" applyFont="1" applyFill="1" applyBorder="1" applyAlignment="1">
      <alignment horizontal="center"/>
      <protection/>
    </xf>
    <xf numFmtId="2" fontId="0" fillId="53" borderId="17" xfId="86" applyNumberFormat="1" applyFont="1" applyFill="1" applyBorder="1" applyAlignment="1">
      <alignment horizontal="center"/>
    </xf>
    <xf numFmtId="2" fontId="0" fillId="53" borderId="17" xfId="126" applyNumberFormat="1" applyFont="1" applyFill="1" applyBorder="1" applyAlignment="1">
      <alignment horizontal="center"/>
      <protection/>
    </xf>
    <xf numFmtId="0" fontId="4" fillId="0" borderId="17" xfId="126" applyFont="1" applyBorder="1" applyAlignment="1">
      <alignment horizontal="left" wrapText="1"/>
      <protection/>
    </xf>
    <xf numFmtId="0" fontId="7" fillId="0" borderId="17" xfId="126" applyFont="1" applyBorder="1" applyAlignment="1">
      <alignment horizontal="center" wrapText="1"/>
      <protection/>
    </xf>
    <xf numFmtId="0" fontId="17" fillId="0" borderId="17" xfId="126" applyFont="1" applyBorder="1" applyAlignment="1">
      <alignment horizontal="center" wrapText="1"/>
      <protection/>
    </xf>
    <xf numFmtId="2" fontId="11" fillId="0" borderId="17" xfId="116" applyNumberFormat="1" applyFont="1" applyFill="1" applyBorder="1" applyAlignment="1">
      <alignment horizontal="center"/>
    </xf>
    <xf numFmtId="0" fontId="3" fillId="0" borderId="17" xfId="105" applyFont="1" applyBorder="1" applyAlignment="1">
      <alignment horizontal="center"/>
      <protection/>
    </xf>
    <xf numFmtId="0" fontId="0" fillId="0" borderId="16" xfId="105" applyFont="1" applyBorder="1" applyAlignment="1">
      <alignment horizontal="center"/>
      <protection/>
    </xf>
    <xf numFmtId="0" fontId="0" fillId="55" borderId="17" xfId="0" applyFont="1" applyFill="1" applyBorder="1" applyAlignment="1">
      <alignment horizontal="left" vertical="center" wrapText="1"/>
    </xf>
    <xf numFmtId="0" fontId="0" fillId="53" borderId="17" xfId="0" applyFont="1" applyFill="1" applyBorder="1" applyAlignment="1">
      <alignment horizontal="center" vertical="center" wrapText="1"/>
    </xf>
    <xf numFmtId="0" fontId="0" fillId="55" borderId="17" xfId="126" applyFont="1" applyFill="1" applyBorder="1" applyAlignment="1">
      <alignment horizontal="center" vertical="center"/>
      <protection/>
    </xf>
    <xf numFmtId="2" fontId="0" fillId="55" borderId="17" xfId="0" applyNumberFormat="1" applyFont="1" applyFill="1" applyBorder="1" applyAlignment="1">
      <alignment horizontal="center" vertical="center"/>
    </xf>
    <xf numFmtId="2" fontId="11" fillId="0" borderId="26" xfId="116" applyNumberFormat="1" applyFont="1" applyFill="1" applyBorder="1" applyAlignment="1">
      <alignment horizontal="center" vertical="center" wrapText="1"/>
    </xf>
    <xf numFmtId="2" fontId="0" fillId="0" borderId="26" xfId="105" applyNumberFormat="1" applyFont="1" applyBorder="1" applyAlignment="1" applyProtection="1">
      <alignment horizontal="right" vertical="center" wrapText="1"/>
      <protection locked="0"/>
    </xf>
    <xf numFmtId="2" fontId="0" fillId="53" borderId="16" xfId="0" applyNumberFormat="1" applyFont="1" applyFill="1" applyBorder="1" applyAlignment="1">
      <alignment horizontal="center" vertical="center" wrapText="1"/>
    </xf>
    <xf numFmtId="0" fontId="0" fillId="56" borderId="17" xfId="126" applyFont="1" applyFill="1" applyBorder="1" applyAlignment="1">
      <alignment horizontal="center" vertical="center"/>
      <protection/>
    </xf>
    <xf numFmtId="2" fontId="0" fillId="56" borderId="17" xfId="0" applyNumberFormat="1" applyFont="1" applyFill="1" applyBorder="1" applyAlignment="1">
      <alignment horizontal="center" vertical="center"/>
    </xf>
    <xf numFmtId="2" fontId="18" fillId="0" borderId="26" xfId="105" applyNumberFormat="1" applyFont="1" applyBorder="1" applyAlignment="1" applyProtection="1">
      <alignment horizontal="right" vertical="center" wrapText="1"/>
      <protection locked="0"/>
    </xf>
    <xf numFmtId="2" fontId="18" fillId="53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55" borderId="17" xfId="0" applyFont="1" applyFill="1" applyBorder="1" applyAlignment="1">
      <alignment horizontal="center" vertical="center"/>
    </xf>
    <xf numFmtId="0" fontId="0" fillId="53" borderId="17" xfId="0" applyFont="1" applyFill="1" applyBorder="1" applyAlignment="1">
      <alignment horizontal="left" vertical="center" wrapText="1"/>
    </xf>
    <xf numFmtId="0" fontId="0" fillId="53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17" xfId="126" applyNumberFormat="1" applyFont="1" applyFill="1" applyBorder="1" applyAlignment="1">
      <alignment horizontal="left" vertical="center" wrapText="1"/>
      <protection/>
    </xf>
    <xf numFmtId="2" fontId="0" fillId="56" borderId="17" xfId="126" applyNumberFormat="1" applyFont="1" applyFill="1" applyBorder="1" applyAlignment="1">
      <alignment horizontal="center" vertical="center"/>
      <protection/>
    </xf>
    <xf numFmtId="2" fontId="18" fillId="53" borderId="16" xfId="126" applyNumberFormat="1" applyFont="1" applyFill="1" applyBorder="1" applyAlignment="1">
      <alignment horizontal="center" vertical="center" wrapText="1"/>
      <protection/>
    </xf>
    <xf numFmtId="0" fontId="0" fillId="56" borderId="17" xfId="0" applyFont="1" applyFill="1" applyBorder="1" applyAlignment="1">
      <alignment horizontal="center" vertical="center"/>
    </xf>
    <xf numFmtId="0" fontId="4" fillId="53" borderId="17" xfId="108" applyNumberFormat="1" applyFont="1" applyFill="1" applyBorder="1" applyAlignment="1">
      <alignment horizontal="center" vertical="center" wrapText="1"/>
    </xf>
    <xf numFmtId="0" fontId="4" fillId="0" borderId="17" xfId="126" applyNumberFormat="1" applyFont="1" applyFill="1" applyBorder="1" applyAlignment="1" applyProtection="1">
      <alignment horizontal="left" vertical="center" wrapText="1"/>
      <protection/>
    </xf>
    <xf numFmtId="0" fontId="17" fillId="0" borderId="17" xfId="126" applyFont="1" applyBorder="1" applyAlignment="1">
      <alignment horizontal="center" vertical="center" wrapText="1"/>
      <protection/>
    </xf>
    <xf numFmtId="2" fontId="0" fillId="0" borderId="17" xfId="126" applyNumberFormat="1" applyFont="1" applyBorder="1" applyAlignment="1">
      <alignment horizontal="center" wrapText="1"/>
      <protection/>
    </xf>
    <xf numFmtId="2" fontId="11" fillId="0" borderId="17" xfId="105" applyNumberFormat="1" applyFont="1" applyBorder="1" applyAlignment="1" applyProtection="1">
      <alignment horizontal="center" vertical="center" wrapText="1"/>
      <protection locked="0"/>
    </xf>
    <xf numFmtId="1" fontId="18" fillId="53" borderId="17" xfId="110" applyNumberFormat="1" applyFont="1" applyFill="1" applyBorder="1" applyAlignment="1">
      <alignment horizontal="center" vertical="center" wrapText="1"/>
      <protection/>
    </xf>
    <xf numFmtId="2" fontId="56" fillId="53" borderId="17" xfId="126" applyNumberFormat="1" applyFont="1" applyFill="1" applyBorder="1" applyAlignment="1">
      <alignment vertical="center"/>
      <protection/>
    </xf>
    <xf numFmtId="0" fontId="11" fillId="0" borderId="17" xfId="120" applyFont="1" applyFill="1" applyBorder="1" applyAlignment="1">
      <alignment horizontal="center" vertical="center" wrapText="1"/>
      <protection/>
    </xf>
    <xf numFmtId="0" fontId="4" fillId="53" borderId="17" xfId="126" applyFont="1" applyFill="1" applyBorder="1" applyAlignment="1">
      <alignment horizontal="center" vertical="center" wrapText="1"/>
      <protection/>
    </xf>
    <xf numFmtId="2" fontId="3" fillId="0" borderId="17" xfId="105" applyNumberFormat="1" applyFont="1" applyBorder="1" applyAlignment="1">
      <alignment horizontal="center"/>
      <protection/>
    </xf>
    <xf numFmtId="1" fontId="4" fillId="0" borderId="17" xfId="110" applyNumberFormat="1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left" vertical="center" wrapText="1"/>
    </xf>
    <xf numFmtId="2" fontId="11" fillId="0" borderId="17" xfId="116" applyNumberFormat="1" applyFont="1" applyFill="1" applyBorder="1" applyAlignment="1">
      <alignment/>
    </xf>
    <xf numFmtId="2" fontId="11" fillId="0" borderId="17" xfId="116" applyNumberFormat="1" applyFont="1" applyFill="1" applyBorder="1" applyAlignment="1">
      <alignment vertical="center"/>
    </xf>
    <xf numFmtId="0" fontId="0" fillId="53" borderId="17" xfId="118" applyFont="1" applyFill="1" applyBorder="1" applyAlignment="1">
      <alignment horizontal="right" vertical="center" wrapText="1"/>
      <protection/>
    </xf>
    <xf numFmtId="0" fontId="0" fillId="0" borderId="17" xfId="0" applyFont="1" applyBorder="1" applyAlignment="1">
      <alignment horizontal="center" wrapText="1"/>
    </xf>
    <xf numFmtId="2" fontId="11" fillId="0" borderId="17" xfId="116" applyNumberFormat="1" applyFont="1" applyFill="1" applyBorder="1" applyAlignment="1">
      <alignment/>
    </xf>
    <xf numFmtId="0" fontId="0" fillId="0" borderId="17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wrapText="1"/>
    </xf>
    <xf numFmtId="0" fontId="4" fillId="0" borderId="17" xfId="0" applyFont="1" applyBorder="1" applyAlignment="1">
      <alignment horizontal="center" wrapText="1"/>
    </xf>
    <xf numFmtId="16" fontId="0" fillId="0" borderId="17" xfId="0" applyNumberFormat="1" applyFont="1" applyBorder="1" applyAlignment="1">
      <alignment horizontal="left" vertical="center" wrapText="1"/>
    </xf>
    <xf numFmtId="0" fontId="0" fillId="0" borderId="29" xfId="126" applyFont="1" applyBorder="1" applyAlignment="1">
      <alignment horizontal="right" vertical="center" wrapText="1"/>
      <protection/>
    </xf>
    <xf numFmtId="2" fontId="11" fillId="0" borderId="16" xfId="116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2" fontId="11" fillId="0" borderId="16" xfId="116" applyNumberFormat="1" applyFont="1" applyFill="1" applyBorder="1" applyAlignment="1">
      <alignment vertical="center"/>
    </xf>
    <xf numFmtId="2" fontId="11" fillId="0" borderId="16" xfId="116" applyNumberFormat="1" applyFont="1" applyFill="1" applyBorder="1" applyAlignment="1">
      <alignment/>
    </xf>
    <xf numFmtId="2" fontId="0" fillId="0" borderId="17" xfId="0" applyNumberFormat="1" applyFont="1" applyBorder="1" applyAlignment="1">
      <alignment horizontal="center" vertical="center" wrapText="1"/>
    </xf>
    <xf numFmtId="2" fontId="11" fillId="0" borderId="17" xfId="116" applyNumberFormat="1" applyFont="1" applyFill="1" applyBorder="1" applyAlignment="1">
      <alignment vertical="center"/>
    </xf>
    <xf numFmtId="1" fontId="18" fillId="0" borderId="18" xfId="110" applyNumberFormat="1" applyFont="1" applyFill="1" applyBorder="1" applyAlignment="1">
      <alignment horizontal="center" vertical="center" wrapText="1"/>
      <protection/>
    </xf>
    <xf numFmtId="0" fontId="4" fillId="0" borderId="18" xfId="126" applyNumberFormat="1" applyFont="1" applyFill="1" applyBorder="1" applyAlignment="1" applyProtection="1">
      <alignment horizontal="right" vertical="top" wrapText="1"/>
      <protection/>
    </xf>
    <xf numFmtId="0" fontId="0" fillId="0" borderId="18" xfId="126" applyFont="1" applyBorder="1" applyAlignment="1">
      <alignment horizontal="center" wrapText="1"/>
      <protection/>
    </xf>
    <xf numFmtId="2" fontId="11" fillId="0" borderId="18" xfId="116" applyNumberFormat="1" applyFont="1" applyFill="1" applyBorder="1" applyAlignment="1">
      <alignment/>
    </xf>
    <xf numFmtId="2" fontId="3" fillId="0" borderId="18" xfId="105" applyNumberFormat="1" applyFont="1" applyBorder="1" applyAlignment="1">
      <alignment horizontal="center" vertical="center"/>
      <protection/>
    </xf>
    <xf numFmtId="0" fontId="0" fillId="0" borderId="18" xfId="105" applyFont="1" applyBorder="1" applyAlignment="1">
      <alignment horizontal="center"/>
      <protection/>
    </xf>
    <xf numFmtId="0" fontId="0" fillId="0" borderId="16" xfId="105" applyFont="1" applyBorder="1" applyAlignment="1">
      <alignment horizontal="center" vertical="center"/>
      <protection/>
    </xf>
    <xf numFmtId="0" fontId="9" fillId="0" borderId="17" xfId="105" applyFont="1" applyBorder="1" applyAlignment="1">
      <alignment horizontal="center" vertical="center"/>
      <protection/>
    </xf>
    <xf numFmtId="0" fontId="4" fillId="0" borderId="17" xfId="105" applyFont="1" applyBorder="1" applyAlignment="1">
      <alignment horizontal="center" vertical="center"/>
      <protection/>
    </xf>
    <xf numFmtId="0" fontId="17" fillId="0" borderId="17" xfId="106" applyFont="1" applyBorder="1" applyAlignment="1">
      <alignment horizontal="center" vertical="center"/>
      <protection/>
    </xf>
    <xf numFmtId="0" fontId="49" fillId="0" borderId="17" xfId="106" applyFont="1" applyBorder="1" applyAlignment="1">
      <alignment horizontal="left" vertical="center"/>
      <protection/>
    </xf>
    <xf numFmtId="0" fontId="22" fillId="54" borderId="17" xfId="0" applyFont="1" applyFill="1" applyBorder="1" applyAlignment="1">
      <alignment vertical="center" wrapText="1"/>
    </xf>
    <xf numFmtId="0" fontId="29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7" xfId="105" applyFont="1" applyBorder="1" applyAlignment="1">
      <alignment horizontal="center" vertical="center"/>
      <protection/>
    </xf>
    <xf numFmtId="2" fontId="70" fillId="0" borderId="17" xfId="0" applyNumberFormat="1" applyFont="1" applyFill="1" applyBorder="1" applyAlignment="1">
      <alignment horizontal="center" vertical="center"/>
    </xf>
    <xf numFmtId="2" fontId="70" fillId="0" borderId="17" xfId="93" applyNumberFormat="1" applyFont="1" applyFill="1" applyBorder="1" applyAlignment="1">
      <alignment horizontal="center" vertical="center"/>
      <protection/>
    </xf>
    <xf numFmtId="2" fontId="71" fillId="0" borderId="17" xfId="93" applyNumberFormat="1" applyFont="1" applyFill="1" applyBorder="1" applyAlignment="1">
      <alignment horizontal="center" vertical="center"/>
      <protection/>
    </xf>
    <xf numFmtId="2" fontId="71" fillId="0" borderId="17" xfId="103" applyNumberFormat="1" applyFont="1" applyFill="1" applyBorder="1" applyAlignment="1">
      <alignment horizontal="center" vertical="center"/>
      <protection/>
    </xf>
    <xf numFmtId="1" fontId="18" fillId="53" borderId="17" xfId="110" applyNumberFormat="1" applyFont="1" applyFill="1" applyBorder="1" applyAlignment="1">
      <alignment horizontal="center" vertical="center" wrapText="1"/>
      <protection/>
    </xf>
    <xf numFmtId="0" fontId="17" fillId="53" borderId="17" xfId="0" applyFont="1" applyFill="1" applyBorder="1" applyAlignment="1">
      <alignment horizontal="center" vertical="center"/>
    </xf>
    <xf numFmtId="2" fontId="0" fillId="53" borderId="17" xfId="0" applyNumberFormat="1" applyFont="1" applyFill="1" applyBorder="1" applyAlignment="1">
      <alignment horizontal="center" vertical="center"/>
    </xf>
    <xf numFmtId="0" fontId="0" fillId="57" borderId="17" xfId="0" applyFont="1" applyFill="1" applyBorder="1" applyAlignment="1">
      <alignment horizontal="center" vertical="center" wrapText="1"/>
    </xf>
    <xf numFmtId="2" fontId="11" fillId="53" borderId="17" xfId="116" applyNumberFormat="1" applyFont="1" applyFill="1" applyBorder="1" applyAlignment="1">
      <alignment horizontal="center" vertical="center"/>
    </xf>
    <xf numFmtId="0" fontId="3" fillId="53" borderId="17" xfId="105" applyFont="1" applyFill="1" applyBorder="1" applyAlignment="1">
      <alignment horizontal="center" vertical="center"/>
      <protection/>
    </xf>
    <xf numFmtId="2" fontId="18" fillId="53" borderId="17" xfId="0" applyNumberFormat="1" applyFont="1" applyFill="1" applyBorder="1" applyAlignment="1">
      <alignment horizontal="center" vertical="center"/>
    </xf>
    <xf numFmtId="0" fontId="0" fillId="53" borderId="17" xfId="105" applyFont="1" applyFill="1" applyBorder="1" applyAlignment="1">
      <alignment horizontal="center" vertical="center"/>
      <protection/>
    </xf>
    <xf numFmtId="2" fontId="0" fillId="0" borderId="17" xfId="105" applyNumberFormat="1" applyFont="1" applyBorder="1" applyAlignment="1" applyProtection="1">
      <alignment horizontal="center" vertical="center" wrapText="1"/>
      <protection hidden="1"/>
    </xf>
    <xf numFmtId="0" fontId="0" fillId="0" borderId="17" xfId="104" applyFont="1" applyFill="1" applyBorder="1" applyAlignment="1">
      <alignment horizontal="center" vertical="center"/>
      <protection/>
    </xf>
    <xf numFmtId="2" fontId="88" fillId="0" borderId="18" xfId="115" applyNumberFormat="1" applyFont="1" applyBorder="1" applyAlignment="1" applyProtection="1">
      <alignment vertical="center" wrapText="1"/>
      <protection hidden="1"/>
    </xf>
    <xf numFmtId="0" fontId="4" fillId="0" borderId="16" xfId="0" applyFont="1" applyBorder="1" applyAlignment="1">
      <alignment horizontal="right" vertical="center" wrapText="1"/>
    </xf>
    <xf numFmtId="10" fontId="4" fillId="0" borderId="16" xfId="105" applyNumberFormat="1" applyFont="1" applyBorder="1" applyAlignment="1">
      <alignment horizontal="center" vertical="center"/>
      <protection/>
    </xf>
    <xf numFmtId="205" fontId="0" fillId="0" borderId="17" xfId="0" applyNumberFormat="1" applyFont="1" applyFill="1" applyBorder="1" applyAlignment="1">
      <alignment vertical="center" wrapText="1"/>
    </xf>
    <xf numFmtId="0" fontId="4" fillId="0" borderId="17" xfId="126" applyFont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17" fillId="53" borderId="17" xfId="126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107" applyFont="1" applyFill="1" applyBorder="1" applyAlignment="1" applyProtection="1">
      <alignment horizontal="left" vertical="center" wrapText="1"/>
      <protection/>
    </xf>
    <xf numFmtId="0" fontId="0" fillId="0" borderId="17" xfId="107" applyFont="1" applyFill="1" applyBorder="1" applyAlignment="1" applyProtection="1">
      <alignment horizontal="center" vertical="center"/>
      <protection/>
    </xf>
    <xf numFmtId="205" fontId="0" fillId="0" borderId="17" xfId="113" applyNumberFormat="1" applyFont="1" applyFill="1" applyBorder="1" applyAlignment="1">
      <alignment horizontal="center" vertical="center" wrapText="1"/>
      <protection/>
    </xf>
    <xf numFmtId="1" fontId="0" fillId="53" borderId="17" xfId="0" applyNumberFormat="1" applyFont="1" applyFill="1" applyBorder="1" applyAlignment="1">
      <alignment horizontal="center" vertical="center"/>
    </xf>
    <xf numFmtId="2" fontId="0" fillId="53" borderId="17" xfId="109" applyNumberFormat="1" applyFont="1" applyFill="1" applyBorder="1" applyAlignment="1">
      <alignment horizontal="left" vertical="center" wrapText="1"/>
      <protection/>
    </xf>
    <xf numFmtId="2" fontId="0" fillId="53" borderId="17" xfId="126" applyNumberFormat="1" applyFont="1" applyFill="1" applyBorder="1" applyAlignment="1">
      <alignment horizontal="center" vertical="center"/>
      <protection/>
    </xf>
    <xf numFmtId="2" fontId="11" fillId="53" borderId="17" xfId="116" applyNumberFormat="1" applyFont="1" applyFill="1" applyBorder="1" applyAlignment="1">
      <alignment horizontal="center" vertical="center"/>
    </xf>
    <xf numFmtId="2" fontId="0" fillId="53" borderId="17" xfId="105" applyNumberFormat="1" applyFont="1" applyFill="1" applyBorder="1" applyAlignment="1" applyProtection="1">
      <alignment horizontal="right" vertical="center" wrapText="1"/>
      <protection locked="0"/>
    </xf>
    <xf numFmtId="2" fontId="0" fillId="53" borderId="17" xfId="122" applyNumberFormat="1" applyFont="1" applyFill="1" applyBorder="1" applyAlignment="1">
      <alignment horizontal="center" vertical="center" wrapText="1"/>
      <protection/>
    </xf>
    <xf numFmtId="2" fontId="0" fillId="0" borderId="16" xfId="105" applyNumberFormat="1" applyFont="1" applyBorder="1" applyAlignment="1">
      <alignment horizontal="right" vertical="center"/>
      <protection/>
    </xf>
    <xf numFmtId="2" fontId="0" fillId="53" borderId="17" xfId="109" applyNumberFormat="1" applyFont="1" applyFill="1" applyBorder="1" applyAlignment="1">
      <alignment horizontal="right" vertical="center" wrapText="1"/>
      <protection/>
    </xf>
    <xf numFmtId="2" fontId="0" fillId="0" borderId="17" xfId="105" applyNumberFormat="1" applyFont="1" applyBorder="1" applyAlignment="1">
      <alignment horizontal="right" vertical="center"/>
      <protection/>
    </xf>
    <xf numFmtId="2" fontId="0" fillId="53" borderId="17" xfId="109" applyNumberFormat="1" applyFont="1" applyFill="1" applyBorder="1" applyAlignment="1">
      <alignment horizontal="center" vertical="center"/>
      <protection/>
    </xf>
    <xf numFmtId="0" fontId="0" fillId="53" borderId="17" xfId="126" applyFont="1" applyFill="1" applyBorder="1" applyAlignment="1">
      <alignment horizontal="right" vertical="center" wrapText="1"/>
      <protection/>
    </xf>
    <xf numFmtId="0" fontId="56" fillId="53" borderId="17" xfId="126" applyFont="1" applyFill="1" applyBorder="1" applyAlignment="1">
      <alignment horizontal="center" vertical="center"/>
      <protection/>
    </xf>
    <xf numFmtId="2" fontId="0" fillId="53" borderId="16" xfId="126" applyNumberFormat="1" applyFont="1" applyFill="1" applyBorder="1" applyAlignment="1">
      <alignment horizontal="center" vertical="center"/>
      <protection/>
    </xf>
    <xf numFmtId="2" fontId="11" fillId="0" borderId="17" xfId="116" applyNumberFormat="1" applyFont="1" applyFill="1" applyBorder="1" applyAlignment="1">
      <alignment horizontal="center" vertical="center"/>
    </xf>
    <xf numFmtId="0" fontId="11" fillId="0" borderId="17" xfId="105" applyFont="1" applyBorder="1" applyAlignment="1">
      <alignment horizontal="center" vertical="center"/>
      <protection/>
    </xf>
    <xf numFmtId="2" fontId="0" fillId="53" borderId="17" xfId="0" applyNumberFormat="1" applyFont="1" applyFill="1" applyBorder="1" applyAlignment="1">
      <alignment horizontal="center"/>
    </xf>
    <xf numFmtId="0" fontId="13" fillId="0" borderId="25" xfId="0" applyFont="1" applyBorder="1" applyAlignment="1">
      <alignment vertical="center" wrapText="1"/>
    </xf>
    <xf numFmtId="182" fontId="0" fillId="53" borderId="17" xfId="87" applyNumberFormat="1" applyFont="1" applyFill="1" applyBorder="1" applyAlignment="1">
      <alignment horizontal="center" vertical="center"/>
    </xf>
    <xf numFmtId="0" fontId="29" fillId="0" borderId="0" xfId="93" applyFont="1">
      <alignment/>
      <protection/>
    </xf>
    <xf numFmtId="0" fontId="0" fillId="52" borderId="0" xfId="120" applyFont="1" applyFill="1" applyBorder="1">
      <alignment/>
      <protection/>
    </xf>
    <xf numFmtId="0" fontId="0" fillId="52" borderId="0" xfId="120" applyFont="1" applyFill="1" applyBorder="1" applyAlignment="1">
      <alignment horizontal="right"/>
      <protection/>
    </xf>
    <xf numFmtId="0" fontId="0" fillId="52" borderId="0" xfId="120" applyFont="1" applyFill="1" applyBorder="1" applyAlignment="1">
      <alignment horizontal="left"/>
      <protection/>
    </xf>
    <xf numFmtId="0" fontId="20" fillId="52" borderId="0" xfId="120" applyFont="1" applyFill="1" applyBorder="1" applyAlignment="1">
      <alignment horizontal="right"/>
      <protection/>
    </xf>
    <xf numFmtId="0" fontId="0" fillId="52" borderId="22" xfId="105" applyFont="1" applyFill="1" applyBorder="1" applyAlignment="1">
      <alignment vertical="center"/>
      <protection/>
    </xf>
    <xf numFmtId="0" fontId="0" fillId="52" borderId="25" xfId="105" applyFont="1" applyFill="1" applyBorder="1" applyAlignment="1">
      <alignment horizontal="center" vertical="center"/>
      <protection/>
    </xf>
    <xf numFmtId="0" fontId="0" fillId="52" borderId="29" xfId="105" applyFont="1" applyFill="1" applyBorder="1" applyAlignment="1">
      <alignment horizontal="center" vertical="center"/>
      <protection/>
    </xf>
    <xf numFmtId="0" fontId="0" fillId="52" borderId="21" xfId="105" applyFont="1" applyFill="1" applyBorder="1" applyAlignment="1">
      <alignment horizontal="center" vertical="center"/>
      <protection/>
    </xf>
    <xf numFmtId="0" fontId="0" fillId="52" borderId="26" xfId="105" applyFont="1" applyFill="1" applyBorder="1" applyAlignment="1">
      <alignment vertical="center"/>
      <protection/>
    </xf>
    <xf numFmtId="0" fontId="0" fillId="52" borderId="23" xfId="105" applyFont="1" applyFill="1" applyBorder="1" applyAlignment="1">
      <alignment horizontal="center" vertical="center"/>
      <protection/>
    </xf>
    <xf numFmtId="0" fontId="0" fillId="53" borderId="23" xfId="105" applyFont="1" applyFill="1" applyBorder="1" applyAlignment="1">
      <alignment horizontal="center" vertical="center"/>
      <protection/>
    </xf>
    <xf numFmtId="0" fontId="0" fillId="52" borderId="27" xfId="105" applyFont="1" applyFill="1" applyBorder="1" applyAlignment="1">
      <alignment horizontal="center" vertical="center"/>
      <protection/>
    </xf>
    <xf numFmtId="0" fontId="0" fillId="0" borderId="27" xfId="105" applyFont="1" applyBorder="1" applyAlignment="1">
      <alignment horizontal="center" vertical="center"/>
      <protection/>
    </xf>
    <xf numFmtId="0" fontId="0" fillId="53" borderId="19" xfId="105" applyFont="1" applyFill="1" applyBorder="1" applyAlignment="1">
      <alignment horizontal="center" vertical="center"/>
      <protection/>
    </xf>
    <xf numFmtId="0" fontId="0" fillId="52" borderId="19" xfId="105" applyFont="1" applyFill="1" applyBorder="1" applyAlignment="1">
      <alignment horizontal="center" vertical="center"/>
      <protection/>
    </xf>
    <xf numFmtId="0" fontId="0" fillId="0" borderId="19" xfId="105" applyFont="1" applyBorder="1" applyAlignment="1">
      <alignment horizontal="center" vertical="center"/>
      <protection/>
    </xf>
    <xf numFmtId="0" fontId="0" fillId="52" borderId="16" xfId="105" applyFont="1" applyFill="1" applyBorder="1" applyAlignment="1">
      <alignment horizontal="center" vertical="center"/>
      <protection/>
    </xf>
    <xf numFmtId="0" fontId="0" fillId="0" borderId="17" xfId="93" applyFont="1" applyBorder="1" applyAlignment="1">
      <alignment vertical="center" wrapText="1"/>
      <protection/>
    </xf>
    <xf numFmtId="0" fontId="0" fillId="0" borderId="17" xfId="93" applyFont="1" applyBorder="1" applyAlignment="1">
      <alignment horizontal="center" vertical="center" wrapText="1"/>
      <protection/>
    </xf>
    <xf numFmtId="0" fontId="17" fillId="0" borderId="17" xfId="106" applyFont="1" applyBorder="1" applyAlignment="1">
      <alignment horizontal="center"/>
      <protection/>
    </xf>
    <xf numFmtId="0" fontId="9" fillId="0" borderId="26" xfId="105" applyFont="1" applyBorder="1" applyAlignment="1">
      <alignment horizontal="center"/>
      <protection/>
    </xf>
    <xf numFmtId="0" fontId="17" fillId="0" borderId="17" xfId="106" applyFont="1" applyBorder="1" applyAlignment="1">
      <alignment horizontal="left"/>
      <protection/>
    </xf>
    <xf numFmtId="1" fontId="19" fillId="0" borderId="25" xfId="111" applyNumberFormat="1" applyFont="1" applyFill="1" applyBorder="1" applyAlignment="1">
      <alignment horizontal="center" vertical="center" wrapText="1"/>
      <protection/>
    </xf>
    <xf numFmtId="0" fontId="0" fillId="0" borderId="17" xfId="93" applyFont="1" applyFill="1" applyBorder="1" applyAlignment="1" applyProtection="1">
      <alignment horizontal="center" vertical="center" wrapText="1"/>
      <protection locked="0"/>
    </xf>
    <xf numFmtId="0" fontId="7" fillId="0" borderId="17" xfId="105" applyFont="1" applyBorder="1" applyAlignment="1" applyProtection="1">
      <alignment horizontal="center" vertical="center"/>
      <protection locked="0"/>
    </xf>
    <xf numFmtId="181" fontId="0" fillId="55" borderId="17" xfId="88" applyFont="1" applyFill="1" applyBorder="1" applyAlignment="1" applyProtection="1">
      <alignment horizontal="center" vertical="center"/>
      <protection locked="0"/>
    </xf>
    <xf numFmtId="2" fontId="0" fillId="0" borderId="17" xfId="106" applyNumberFormat="1" applyFont="1" applyBorder="1" applyAlignment="1" applyProtection="1">
      <alignment horizontal="right" vertical="center" wrapText="1"/>
      <protection locked="0"/>
    </xf>
    <xf numFmtId="181" fontId="0" fillId="55" borderId="17" xfId="88" applyNumberFormat="1" applyFont="1" applyFill="1" applyBorder="1" applyAlignment="1" applyProtection="1">
      <alignment horizontal="center" vertical="center"/>
      <protection locked="0"/>
    </xf>
    <xf numFmtId="2" fontId="0" fillId="0" borderId="17" xfId="126" applyNumberFormat="1" applyFont="1" applyFill="1" applyBorder="1" applyAlignment="1">
      <alignment horizontal="right" vertical="center"/>
      <protection/>
    </xf>
    <xf numFmtId="0" fontId="0" fillId="0" borderId="17" xfId="106" applyFont="1" applyBorder="1" applyAlignment="1">
      <alignment horizontal="center" vertical="center"/>
      <protection/>
    </xf>
    <xf numFmtId="0" fontId="0" fillId="0" borderId="17" xfId="105" applyFont="1" applyBorder="1" applyAlignment="1" applyProtection="1">
      <alignment horizontal="center" vertical="center"/>
      <protection locked="0"/>
    </xf>
    <xf numFmtId="2" fontId="7" fillId="0" borderId="17" xfId="105" applyNumberFormat="1" applyFont="1" applyBorder="1" applyAlignment="1" applyProtection="1">
      <alignment horizontal="center" vertical="center"/>
      <protection locked="0"/>
    </xf>
    <xf numFmtId="0" fontId="7" fillId="0" borderId="17" xfId="105" applyFont="1" applyBorder="1" applyAlignment="1" applyProtection="1">
      <alignment horizontal="center"/>
      <protection locked="0"/>
    </xf>
    <xf numFmtId="1" fontId="0" fillId="53" borderId="17" xfId="93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93" applyFont="1" applyBorder="1" applyAlignment="1">
      <alignment wrapText="1"/>
      <protection/>
    </xf>
    <xf numFmtId="0" fontId="0" fillId="0" borderId="17" xfId="93" applyFont="1" applyBorder="1" applyAlignment="1">
      <alignment horizontal="center" vertical="center"/>
      <protection/>
    </xf>
    <xf numFmtId="0" fontId="4" fillId="57" borderId="17" xfId="93" applyFont="1" applyFill="1" applyBorder="1" applyAlignment="1">
      <alignment horizontal="center"/>
      <protection/>
    </xf>
    <xf numFmtId="0" fontId="7" fillId="0" borderId="17" xfId="93" applyFont="1" applyFill="1" applyBorder="1" applyAlignment="1" applyProtection="1">
      <alignment horizontal="center" vertical="center" wrapText="1"/>
      <protection locked="0"/>
    </xf>
    <xf numFmtId="0" fontId="72" fillId="0" borderId="17" xfId="93" applyFont="1" applyFill="1" applyBorder="1" applyAlignment="1">
      <alignment vertical="center" wrapText="1"/>
      <protection/>
    </xf>
    <xf numFmtId="0" fontId="7" fillId="0" borderId="17" xfId="105" applyFont="1" applyBorder="1" applyAlignment="1" applyProtection="1">
      <alignment horizontal="center" vertical="center"/>
      <protection locked="0"/>
    </xf>
    <xf numFmtId="2" fontId="0" fillId="0" borderId="17" xfId="106" applyNumberFormat="1" applyFont="1" applyBorder="1" applyAlignment="1" applyProtection="1">
      <alignment horizontal="right" vertical="center" wrapText="1"/>
      <protection locked="0"/>
    </xf>
    <xf numFmtId="0" fontId="0" fillId="0" borderId="17" xfId="93" applyFont="1" applyBorder="1" applyAlignment="1">
      <alignment horizontal="left" vertical="center" wrapText="1"/>
      <protection/>
    </xf>
    <xf numFmtId="0" fontId="29" fillId="58" borderId="30" xfId="68" applyFont="1" applyFill="1" applyBorder="1" applyAlignment="1">
      <alignment horizontal="center" vertical="center"/>
      <protection/>
    </xf>
    <xf numFmtId="2" fontId="15" fillId="0" borderId="17" xfId="116" applyNumberFormat="1" applyFont="1" applyFill="1" applyBorder="1" applyAlignment="1">
      <alignment horizontal="center"/>
    </xf>
    <xf numFmtId="2" fontId="7" fillId="0" borderId="17" xfId="105" applyNumberFormat="1" applyFont="1" applyBorder="1" applyAlignment="1" applyProtection="1">
      <alignment horizontal="right" vertical="center" wrapText="1"/>
      <protection locked="0"/>
    </xf>
    <xf numFmtId="2" fontId="7" fillId="0" borderId="17" xfId="105" applyNumberFormat="1" applyFont="1" applyBorder="1" applyAlignment="1" applyProtection="1">
      <alignment horizontal="right" vertical="center" wrapText="1"/>
      <protection locked="0"/>
    </xf>
    <xf numFmtId="2" fontId="7" fillId="0" borderId="17" xfId="126" applyNumberFormat="1" applyFont="1" applyFill="1" applyBorder="1" applyAlignment="1">
      <alignment horizontal="right" vertical="center"/>
      <protection/>
    </xf>
    <xf numFmtId="2" fontId="7" fillId="0" borderId="17" xfId="115" applyNumberFormat="1" applyFont="1" applyBorder="1" applyAlignment="1" applyProtection="1">
      <alignment vertical="center" wrapText="1"/>
      <protection hidden="1"/>
    </xf>
    <xf numFmtId="2" fontId="15" fillId="0" borderId="17" xfId="115" applyNumberFormat="1" applyFont="1" applyBorder="1" applyAlignment="1" applyProtection="1">
      <alignment vertical="center" wrapText="1"/>
      <protection hidden="1"/>
    </xf>
    <xf numFmtId="2" fontId="7" fillId="0" borderId="17" xfId="115" applyNumberFormat="1" applyFont="1" applyBorder="1" applyAlignment="1" applyProtection="1">
      <alignment vertical="center" wrapText="1"/>
      <protection hidden="1"/>
    </xf>
    <xf numFmtId="0" fontId="72" fillId="0" borderId="17" xfId="93" applyFont="1" applyBorder="1" applyAlignment="1">
      <alignment vertical="center" wrapText="1"/>
      <protection/>
    </xf>
    <xf numFmtId="208" fontId="29" fillId="58" borderId="30" xfId="70" applyFont="1" applyFill="1" applyBorder="1" applyAlignment="1">
      <alignment horizontal="center" vertical="center" wrapText="1"/>
      <protection/>
    </xf>
    <xf numFmtId="0" fontId="4" fillId="0" borderId="17" xfId="95" applyFont="1" applyBorder="1" applyAlignment="1">
      <alignment horizontal="center" vertical="center" wrapText="1"/>
      <protection/>
    </xf>
    <xf numFmtId="0" fontId="0" fillId="0" borderId="17" xfId="93" applyFont="1" applyBorder="1" applyAlignment="1">
      <alignment vertical="center" wrapText="1"/>
      <protection/>
    </xf>
    <xf numFmtId="0" fontId="17" fillId="38" borderId="17" xfId="126" applyFont="1" applyFill="1" applyBorder="1" applyAlignment="1">
      <alignment horizontal="left" vertical="center"/>
      <protection/>
    </xf>
    <xf numFmtId="49" fontId="0" fillId="0" borderId="22" xfId="114" applyNumberFormat="1" applyFont="1" applyBorder="1" applyAlignment="1">
      <alignment horizontal="center" vertical="center"/>
      <protection/>
    </xf>
    <xf numFmtId="0" fontId="0" fillId="0" borderId="26" xfId="126" applyFont="1" applyBorder="1" applyAlignment="1">
      <alignment horizontal="center" vertical="center" wrapText="1"/>
      <protection/>
    </xf>
    <xf numFmtId="2" fontId="0" fillId="0" borderId="26" xfId="117" applyNumberFormat="1" applyFont="1" applyFill="1" applyBorder="1" applyAlignment="1">
      <alignment horizontal="center"/>
    </xf>
    <xf numFmtId="0" fontId="0" fillId="0" borderId="17" xfId="126" applyFont="1" applyBorder="1" applyAlignment="1">
      <alignment horizontal="left" vertical="center" wrapText="1"/>
      <protection/>
    </xf>
    <xf numFmtId="0" fontId="0" fillId="0" borderId="21" xfId="126" applyFont="1" applyBorder="1" applyAlignment="1">
      <alignment horizontal="center" vertical="center" wrapText="1"/>
      <protection/>
    </xf>
    <xf numFmtId="0" fontId="0" fillId="0" borderId="17" xfId="126" applyFont="1" applyBorder="1" applyAlignment="1">
      <alignment horizontal="center" vertical="center" wrapText="1"/>
      <protection/>
    </xf>
    <xf numFmtId="2" fontId="0" fillId="0" borderId="17" xfId="117" applyNumberFormat="1" applyFont="1" applyFill="1" applyBorder="1" applyAlignment="1">
      <alignment horizontal="center" vertical="center"/>
    </xf>
    <xf numFmtId="1" fontId="19" fillId="0" borderId="31" xfId="111" applyNumberFormat="1" applyFont="1" applyFill="1" applyBorder="1" applyAlignment="1">
      <alignment horizontal="center" vertical="center" wrapText="1"/>
      <protection/>
    </xf>
    <xf numFmtId="0" fontId="0" fillId="0" borderId="18" xfId="126" applyFont="1" applyBorder="1" applyAlignment="1">
      <alignment horizontal="left" vertical="center" wrapText="1"/>
      <protection/>
    </xf>
    <xf numFmtId="0" fontId="0" fillId="0" borderId="18" xfId="126" applyFont="1" applyBorder="1" applyAlignment="1">
      <alignment horizontal="center" vertical="center" wrapText="1"/>
      <protection/>
    </xf>
    <xf numFmtId="2" fontId="0" fillId="0" borderId="18" xfId="117" applyNumberFormat="1" applyFont="1" applyFill="1" applyBorder="1" applyAlignment="1">
      <alignment horizontal="center" vertical="center"/>
    </xf>
    <xf numFmtId="181" fontId="0" fillId="55" borderId="18" xfId="88" applyFont="1" applyFill="1" applyBorder="1" applyAlignment="1" applyProtection="1">
      <alignment horizontal="center" vertical="center"/>
      <protection locked="0"/>
    </xf>
    <xf numFmtId="2" fontId="0" fillId="0" borderId="18" xfId="106" applyNumberFormat="1" applyFont="1" applyBorder="1" applyAlignment="1" applyProtection="1">
      <alignment horizontal="right" vertical="center" wrapText="1"/>
      <protection locked="0"/>
    </xf>
    <xf numFmtId="181" fontId="0" fillId="55" borderId="18" xfId="88" applyNumberFormat="1" applyFont="1" applyFill="1" applyBorder="1" applyAlignment="1" applyProtection="1">
      <alignment horizontal="center" vertical="center"/>
      <protection locked="0"/>
    </xf>
    <xf numFmtId="2" fontId="0" fillId="0" borderId="18" xfId="126" applyNumberFormat="1" applyFont="1" applyFill="1" applyBorder="1" applyAlignment="1">
      <alignment horizontal="right" vertical="center"/>
      <protection/>
    </xf>
    <xf numFmtId="2" fontId="3" fillId="0" borderId="0" xfId="105" applyNumberFormat="1" applyFont="1">
      <alignment/>
      <protection/>
    </xf>
    <xf numFmtId="0" fontId="4" fillId="0" borderId="16" xfId="93" applyFont="1" applyBorder="1" applyAlignment="1">
      <alignment horizontal="right" vertical="center" wrapText="1"/>
      <protection/>
    </xf>
    <xf numFmtId="0" fontId="0" fillId="0" borderId="17" xfId="105" applyFont="1" applyBorder="1" applyAlignment="1">
      <alignment horizontal="center" vertical="center"/>
      <protection/>
    </xf>
    <xf numFmtId="10" fontId="4" fillId="0" borderId="17" xfId="105" applyNumberFormat="1" applyFont="1" applyBorder="1" applyAlignment="1">
      <alignment horizontal="center" vertical="center"/>
      <protection/>
    </xf>
    <xf numFmtId="2" fontId="0" fillId="0" borderId="17" xfId="105" applyNumberFormat="1" applyFont="1" applyBorder="1" applyAlignment="1" applyProtection="1">
      <alignment vertical="center"/>
      <protection hidden="1"/>
    </xf>
    <xf numFmtId="2" fontId="4" fillId="0" borderId="17" xfId="105" applyNumberFormat="1" applyFont="1" applyBorder="1" applyAlignment="1" applyProtection="1">
      <alignment horizontal="center" vertical="center"/>
      <protection hidden="1"/>
    </xf>
    <xf numFmtId="0" fontId="0" fillId="53" borderId="0" xfId="105" applyFont="1" applyFill="1" applyAlignment="1">
      <alignment horizontal="center"/>
      <protection/>
    </xf>
    <xf numFmtId="0" fontId="0" fillId="53" borderId="0" xfId="93" applyFont="1" applyFill="1">
      <alignment/>
      <protection/>
    </xf>
    <xf numFmtId="0" fontId="11" fillId="53" borderId="0" xfId="93" applyFont="1" applyFill="1" applyAlignment="1">
      <alignment horizontal="center"/>
      <protection/>
    </xf>
    <xf numFmtId="0" fontId="47" fillId="53" borderId="0" xfId="93" applyFont="1" applyFill="1" applyAlignment="1">
      <alignment horizontal="right"/>
      <protection/>
    </xf>
    <xf numFmtId="0" fontId="0" fillId="53" borderId="0" xfId="93" applyFont="1" applyFill="1">
      <alignment/>
      <protection/>
    </xf>
    <xf numFmtId="2" fontId="17" fillId="0" borderId="16" xfId="105" applyNumberFormat="1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>
      <alignment horizontal="center" vertical="center" wrapText="1"/>
    </xf>
    <xf numFmtId="0" fontId="0" fillId="52" borderId="17" xfId="105" applyFont="1" applyFill="1" applyBorder="1" applyAlignment="1">
      <alignment horizontal="left"/>
      <protection/>
    </xf>
    <xf numFmtId="2" fontId="16" fillId="0" borderId="17" xfId="105" applyNumberFormat="1" applyFont="1" applyBorder="1" applyAlignment="1">
      <alignment horizontal="center"/>
      <protection/>
    </xf>
    <xf numFmtId="0" fontId="12" fillId="0" borderId="0" xfId="0" applyFont="1" applyAlignment="1">
      <alignment horizontal="center" vertical="center"/>
    </xf>
    <xf numFmtId="0" fontId="7" fillId="52" borderId="0" xfId="120" applyFont="1" applyFill="1">
      <alignment/>
      <protection/>
    </xf>
    <xf numFmtId="0" fontId="22" fillId="0" borderId="0" xfId="0" applyFont="1" applyAlignment="1">
      <alignment/>
    </xf>
    <xf numFmtId="0" fontId="0" fillId="57" borderId="17" xfId="93" applyFont="1" applyFill="1" applyBorder="1" applyAlignment="1">
      <alignment horizontal="left" vertical="center" wrapText="1"/>
      <protection/>
    </xf>
    <xf numFmtId="0" fontId="0" fillId="0" borderId="17" xfId="105" applyFont="1" applyBorder="1" applyAlignment="1" applyProtection="1">
      <alignment horizontal="center" vertical="center"/>
      <protection locked="0"/>
    </xf>
    <xf numFmtId="2" fontId="7" fillId="0" borderId="17" xfId="105" applyNumberFormat="1" applyFont="1" applyBorder="1" applyAlignment="1" applyProtection="1">
      <alignment horizontal="center" vertical="center" wrapText="1"/>
      <protection locked="0"/>
    </xf>
    <xf numFmtId="0" fontId="15" fillId="0" borderId="17" xfId="105" applyFont="1" applyBorder="1" applyAlignment="1">
      <alignment horizontal="center" vertical="center"/>
      <protection/>
    </xf>
    <xf numFmtId="2" fontId="7" fillId="0" borderId="26" xfId="86" applyNumberFormat="1" applyFont="1" applyFill="1" applyBorder="1" applyAlignment="1" applyProtection="1">
      <alignment horizontal="center" vertical="center"/>
      <protection/>
    </xf>
    <xf numFmtId="2" fontId="15" fillId="0" borderId="17" xfId="116" applyNumberFormat="1" applyFont="1" applyFill="1" applyBorder="1" applyAlignment="1">
      <alignment horizontal="center" vertical="center"/>
    </xf>
    <xf numFmtId="0" fontId="11" fillId="53" borderId="0" xfId="126" applyFont="1" applyFill="1" applyAlignment="1">
      <alignment horizontal="right"/>
      <protection/>
    </xf>
    <xf numFmtId="2" fontId="4" fillId="0" borderId="17" xfId="105" applyNumberFormat="1" applyFont="1" applyBorder="1" applyAlignment="1">
      <alignment horizontal="center" vertical="center" wrapText="1"/>
      <protection/>
    </xf>
    <xf numFmtId="0" fontId="4" fillId="0" borderId="17" xfId="105" applyFont="1" applyBorder="1" applyAlignment="1">
      <alignment vertical="center"/>
      <protection/>
    </xf>
    <xf numFmtId="0" fontId="60" fillId="0" borderId="32" xfId="68" applyFont="1" applyBorder="1" applyAlignment="1">
      <alignment vertical="center" wrapText="1"/>
      <protection/>
    </xf>
    <xf numFmtId="0" fontId="10" fillId="0" borderId="17" xfId="0" applyFont="1" applyBorder="1" applyAlignment="1">
      <alignment horizontal="center" wrapText="1"/>
    </xf>
    <xf numFmtId="0" fontId="49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2" fontId="0" fillId="0" borderId="17" xfId="105" applyNumberFormat="1" applyFont="1" applyBorder="1" applyAlignment="1" applyProtection="1">
      <alignment horizontal="right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left" vertical="center" wrapText="1"/>
    </xf>
    <xf numFmtId="0" fontId="49" fillId="54" borderId="17" xfId="0" applyFont="1" applyFill="1" applyBorder="1" applyAlignment="1">
      <alignment horizontal="left" vertical="center"/>
    </xf>
    <xf numFmtId="0" fontId="29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215" fontId="0" fillId="0" borderId="30" xfId="0" applyNumberFormat="1" applyFont="1" applyBorder="1" applyAlignment="1">
      <alignment horizontal="center" vertical="center" shrinkToFit="1"/>
    </xf>
    <xf numFmtId="2" fontId="11" fillId="0" borderId="16" xfId="116" applyNumberFormat="1" applyFont="1" applyFill="1" applyBorder="1" applyAlignment="1">
      <alignment horizontal="center" vertical="center"/>
    </xf>
    <xf numFmtId="1" fontId="94" fillId="53" borderId="17" xfId="110" applyNumberFormat="1" applyFont="1" applyFill="1" applyBorder="1" applyAlignment="1">
      <alignment horizontal="center" vertical="center" wrapText="1"/>
      <protection/>
    </xf>
    <xf numFmtId="0" fontId="88" fillId="53" borderId="17" xfId="126" applyFont="1" applyFill="1" applyBorder="1" applyAlignment="1">
      <alignment horizontal="left" vertical="center" wrapText="1"/>
      <protection/>
    </xf>
    <xf numFmtId="0" fontId="88" fillId="53" borderId="17" xfId="126" applyFont="1" applyFill="1" applyBorder="1" applyAlignment="1">
      <alignment horizontal="center" vertical="center" wrapText="1"/>
      <protection/>
    </xf>
    <xf numFmtId="2" fontId="88" fillId="53" borderId="17" xfId="126" applyNumberFormat="1" applyFont="1" applyFill="1" applyBorder="1" applyAlignment="1">
      <alignment horizontal="center" vertical="center" wrapText="1"/>
      <protection/>
    </xf>
    <xf numFmtId="2" fontId="89" fillId="53" borderId="17" xfId="120" applyNumberFormat="1" applyFont="1" applyFill="1" applyBorder="1" applyAlignment="1">
      <alignment horizontal="center" vertical="center" wrapText="1"/>
      <protection/>
    </xf>
    <xf numFmtId="2" fontId="95" fillId="0" borderId="17" xfId="105" applyNumberFormat="1" applyFont="1" applyBorder="1" applyAlignment="1">
      <alignment horizontal="center" vertical="center"/>
      <protection/>
    </xf>
    <xf numFmtId="2" fontId="88" fillId="53" borderId="17" xfId="105" applyNumberFormat="1" applyFont="1" applyFill="1" applyBorder="1" applyAlignment="1" applyProtection="1">
      <alignment horizontal="right" vertical="center" wrapText="1"/>
      <protection locked="0"/>
    </xf>
    <xf numFmtId="0" fontId="96" fillId="53" borderId="17" xfId="126" applyFont="1" applyFill="1" applyBorder="1" applyAlignment="1">
      <alignment vertical="center"/>
      <protection/>
    </xf>
    <xf numFmtId="0" fontId="88" fillId="53" borderId="16" xfId="105" applyFont="1" applyFill="1" applyBorder="1" applyAlignment="1">
      <alignment horizontal="center" vertical="center"/>
      <protection/>
    </xf>
    <xf numFmtId="0" fontId="93" fillId="53" borderId="26" xfId="108" applyNumberFormat="1" applyFont="1" applyFill="1" applyBorder="1" applyAlignment="1">
      <alignment horizontal="center" vertical="center" wrapText="1"/>
    </xf>
    <xf numFmtId="0" fontId="93" fillId="0" borderId="17" xfId="126" applyNumberFormat="1" applyFont="1" applyFill="1" applyBorder="1" applyAlignment="1" applyProtection="1">
      <alignment horizontal="left" vertical="center" wrapText="1"/>
      <protection/>
    </xf>
    <xf numFmtId="1" fontId="94" fillId="0" borderId="17" xfId="110" applyNumberFormat="1" applyFont="1" applyFill="1" applyBorder="1" applyAlignment="1">
      <alignment horizontal="center" vertical="center" wrapText="1"/>
      <protection/>
    </xf>
    <xf numFmtId="0" fontId="90" fillId="0" borderId="17" xfId="126" applyFont="1" applyBorder="1" applyAlignment="1">
      <alignment horizontal="center" vertical="center" wrapText="1"/>
      <protection/>
    </xf>
    <xf numFmtId="0" fontId="88" fillId="53" borderId="17" xfId="126" applyFont="1" applyFill="1" applyBorder="1" applyAlignment="1">
      <alignment horizontal="left" vertical="center"/>
      <protection/>
    </xf>
    <xf numFmtId="2" fontId="88" fillId="0" borderId="17" xfId="126" applyNumberFormat="1" applyFont="1" applyFill="1" applyBorder="1" applyAlignment="1">
      <alignment horizontal="center" vertical="center"/>
      <protection/>
    </xf>
    <xf numFmtId="182" fontId="88" fillId="53" borderId="17" xfId="126" applyNumberFormat="1" applyFont="1" applyFill="1" applyBorder="1" applyAlignment="1">
      <alignment horizontal="center" vertical="center"/>
      <protection/>
    </xf>
    <xf numFmtId="0" fontId="88" fillId="0" borderId="17" xfId="126" applyFont="1" applyBorder="1" applyAlignment="1">
      <alignment horizontal="center" vertical="center" wrapText="1"/>
      <protection/>
    </xf>
    <xf numFmtId="0" fontId="89" fillId="0" borderId="17" xfId="120" applyFont="1" applyFill="1" applyBorder="1" applyAlignment="1">
      <alignment horizontal="center" vertical="center" wrapText="1"/>
      <protection/>
    </xf>
    <xf numFmtId="0" fontId="95" fillId="53" borderId="26" xfId="105" applyFont="1" applyFill="1" applyBorder="1" applyAlignment="1">
      <alignment horizontal="center" vertical="center"/>
      <protection/>
    </xf>
    <xf numFmtId="2" fontId="88" fillId="0" borderId="17" xfId="105" applyNumberFormat="1" applyFont="1" applyBorder="1" applyAlignment="1" applyProtection="1">
      <alignment horizontal="right" vertical="center" wrapText="1"/>
      <protection locked="0"/>
    </xf>
    <xf numFmtId="2" fontId="88" fillId="0" borderId="17" xfId="105" applyNumberFormat="1" applyFont="1" applyBorder="1" applyAlignment="1" applyProtection="1">
      <alignment horizontal="right" vertical="center" wrapText="1"/>
      <protection locked="0"/>
    </xf>
    <xf numFmtId="0" fontId="88" fillId="0" borderId="17" xfId="105" applyFont="1" applyBorder="1" applyAlignment="1">
      <alignment horizontal="center" vertical="center"/>
      <protection/>
    </xf>
    <xf numFmtId="0" fontId="0" fillId="0" borderId="17" xfId="126" applyNumberFormat="1" applyFont="1" applyFill="1" applyBorder="1" applyAlignment="1" applyProtection="1">
      <alignment horizontal="left" vertical="top" wrapText="1"/>
      <protection/>
    </xf>
    <xf numFmtId="182" fontId="88" fillId="53" borderId="26" xfId="126" applyNumberFormat="1" applyFont="1" applyFill="1" applyBorder="1" applyAlignment="1">
      <alignment horizontal="center" vertical="center"/>
      <protection/>
    </xf>
    <xf numFmtId="0" fontId="88" fillId="0" borderId="26" xfId="126" applyFont="1" applyBorder="1" applyAlignment="1">
      <alignment horizontal="center" vertical="center" wrapText="1"/>
      <protection/>
    </xf>
    <xf numFmtId="0" fontId="89" fillId="0" borderId="26" xfId="120" applyFont="1" applyFill="1" applyBorder="1" applyAlignment="1">
      <alignment horizontal="center" vertical="center" wrapText="1"/>
      <protection/>
    </xf>
    <xf numFmtId="2" fontId="88" fillId="0" borderId="26" xfId="105" applyNumberFormat="1" applyFont="1" applyBorder="1" applyAlignment="1" applyProtection="1">
      <alignment horizontal="right" vertical="center" wrapText="1"/>
      <protection locked="0"/>
    </xf>
    <xf numFmtId="0" fontId="4" fillId="53" borderId="26" xfId="108" applyNumberFormat="1" applyFont="1" applyFill="1" applyBorder="1" applyAlignment="1">
      <alignment horizontal="center" vertical="center" wrapText="1"/>
    </xf>
    <xf numFmtId="0" fontId="4" fillId="5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7" xfId="104" applyFont="1" applyFill="1" applyBorder="1" applyAlignment="1">
      <alignment vertical="center" wrapText="1"/>
      <protection/>
    </xf>
    <xf numFmtId="2" fontId="96" fillId="53" borderId="17" xfId="126" applyNumberFormat="1" applyFont="1" applyFill="1" applyBorder="1" applyAlignment="1">
      <alignment vertical="center"/>
      <protection/>
    </xf>
    <xf numFmtId="182" fontId="0" fillId="53" borderId="18" xfId="87" applyNumberFormat="1" applyFont="1" applyFill="1" applyBorder="1" applyAlignment="1">
      <alignment horizontal="center"/>
    </xf>
    <xf numFmtId="1" fontId="88" fillId="0" borderId="17" xfId="110" applyNumberFormat="1" applyFont="1" applyFill="1" applyBorder="1" applyAlignment="1">
      <alignment horizontal="center" vertical="center" wrapText="1"/>
      <protection/>
    </xf>
    <xf numFmtId="0" fontId="88" fillId="0" borderId="17" xfId="126" applyNumberFormat="1" applyFont="1" applyFill="1" applyBorder="1" applyAlignment="1" applyProtection="1">
      <alignment vertical="center"/>
      <protection/>
    </xf>
    <xf numFmtId="0" fontId="88" fillId="0" borderId="17" xfId="126" applyNumberFormat="1" applyFont="1" applyFill="1" applyBorder="1" applyAlignment="1" applyProtection="1">
      <alignment horizontal="center" vertical="center"/>
      <protection/>
    </xf>
    <xf numFmtId="1" fontId="97" fillId="0" borderId="17" xfId="110" applyNumberFormat="1" applyFont="1" applyFill="1" applyBorder="1" applyAlignment="1">
      <alignment horizontal="center" vertical="center" wrapText="1"/>
      <protection/>
    </xf>
    <xf numFmtId="0" fontId="88" fillId="0" borderId="17" xfId="126" applyNumberFormat="1" applyFont="1" applyFill="1" applyBorder="1" applyAlignment="1" applyProtection="1">
      <alignment horizontal="right" vertical="center"/>
      <protection/>
    </xf>
    <xf numFmtId="0" fontId="88" fillId="0" borderId="17" xfId="126" applyFont="1" applyBorder="1" applyAlignment="1">
      <alignment horizontal="center" vertical="center"/>
      <protection/>
    </xf>
    <xf numFmtId="2" fontId="88" fillId="0" borderId="17" xfId="126" applyNumberFormat="1" applyFont="1" applyBorder="1" applyAlignment="1">
      <alignment horizontal="center" vertical="center"/>
      <protection/>
    </xf>
    <xf numFmtId="0" fontId="89" fillId="0" borderId="21" xfId="105" applyFont="1" applyBorder="1" applyAlignment="1">
      <alignment horizontal="center" vertical="center"/>
      <protection/>
    </xf>
    <xf numFmtId="2" fontId="88" fillId="0" borderId="21" xfId="105" applyNumberFormat="1" applyFont="1" applyBorder="1" applyAlignment="1">
      <alignment horizontal="center" vertical="center"/>
      <protection/>
    </xf>
    <xf numFmtId="2" fontId="88" fillId="0" borderId="17" xfId="105" applyNumberFormat="1" applyFont="1" applyBorder="1" applyAlignment="1" applyProtection="1">
      <alignment horizontal="right" vertical="center" wrapText="1"/>
      <protection locked="0"/>
    </xf>
    <xf numFmtId="2" fontId="88" fillId="0" borderId="17" xfId="126" applyNumberFormat="1" applyFont="1" applyFill="1" applyBorder="1" applyAlignment="1" applyProtection="1">
      <alignment horizontal="center" vertical="center"/>
      <protection/>
    </xf>
    <xf numFmtId="2" fontId="0" fillId="0" borderId="17" xfId="126" applyNumberFormat="1" applyFont="1" applyFill="1" applyBorder="1" applyAlignment="1" applyProtection="1">
      <alignment horizontal="right" vertical="center"/>
      <protection/>
    </xf>
    <xf numFmtId="2" fontId="11" fillId="0" borderId="17" xfId="115" applyNumberFormat="1" applyFont="1" applyBorder="1" applyAlignment="1" applyProtection="1">
      <alignment vertical="center" wrapText="1"/>
      <protection hidden="1"/>
    </xf>
    <xf numFmtId="2" fontId="0" fillId="0" borderId="17" xfId="115" applyNumberFormat="1" applyFont="1" applyBorder="1" applyAlignment="1" applyProtection="1">
      <alignment horizontal="center" vertical="center" wrapText="1"/>
      <protection hidden="1"/>
    </xf>
    <xf numFmtId="0" fontId="88" fillId="0" borderId="21" xfId="105" applyFont="1" applyBorder="1" applyAlignment="1">
      <alignment horizontal="center" vertical="center"/>
      <protection/>
    </xf>
    <xf numFmtId="0" fontId="0" fillId="0" borderId="17" xfId="126" applyNumberFormat="1" applyFont="1" applyFill="1" applyBorder="1" applyAlignment="1" applyProtection="1">
      <alignment horizontal="right" vertical="center"/>
      <protection/>
    </xf>
    <xf numFmtId="1" fontId="4" fillId="0" borderId="26" xfId="110" applyNumberFormat="1" applyFont="1" applyFill="1" applyBorder="1" applyAlignment="1">
      <alignment horizontal="center" vertical="center" wrapText="1"/>
      <protection/>
    </xf>
    <xf numFmtId="0" fontId="4" fillId="0" borderId="17" xfId="126" applyFont="1" applyBorder="1" applyAlignment="1">
      <alignment horizontal="left" vertical="center" wrapText="1"/>
      <protection/>
    </xf>
    <xf numFmtId="1" fontId="18" fillId="0" borderId="17" xfId="110" applyNumberFormat="1" applyFont="1" applyFill="1" applyBorder="1" applyAlignment="1">
      <alignment horizontal="center" vertical="center" wrapText="1"/>
      <protection/>
    </xf>
    <xf numFmtId="0" fontId="17" fillId="0" borderId="17" xfId="110" applyNumberFormat="1" applyFont="1" applyFill="1" applyBorder="1" applyAlignment="1">
      <alignment horizontal="center" vertical="center" wrapText="1"/>
      <protection/>
    </xf>
    <xf numFmtId="0" fontId="0" fillId="53" borderId="17" xfId="126" applyFont="1" applyFill="1" applyBorder="1" applyAlignment="1">
      <alignment horizontal="center" vertical="center" wrapText="1"/>
      <protection/>
    </xf>
    <xf numFmtId="0" fontId="0" fillId="53" borderId="17" xfId="110" applyNumberFormat="1" applyFont="1" applyFill="1" applyBorder="1" applyAlignment="1">
      <alignment horizontal="left" vertical="center" wrapText="1"/>
      <protection/>
    </xf>
    <xf numFmtId="2" fontId="0" fillId="53" borderId="17" xfId="109" applyNumberFormat="1" applyFont="1" applyFill="1" applyBorder="1" applyAlignment="1">
      <alignment horizontal="center" vertical="center"/>
      <protection/>
    </xf>
    <xf numFmtId="2" fontId="0" fillId="53" borderId="17" xfId="109" applyNumberFormat="1" applyFont="1" applyFill="1" applyBorder="1" applyAlignment="1">
      <alignment horizontal="right" vertical="center" wrapText="1"/>
      <protection/>
    </xf>
    <xf numFmtId="2" fontId="0" fillId="53" borderId="17" xfId="109" applyNumberFormat="1" applyFont="1" applyFill="1" applyBorder="1" applyAlignment="1">
      <alignment horizontal="left" vertical="center" wrapText="1"/>
      <protection/>
    </xf>
    <xf numFmtId="183" fontId="0" fillId="53" borderId="17" xfId="126" applyNumberFormat="1" applyFont="1" applyFill="1" applyBorder="1" applyAlignment="1">
      <alignment horizontal="center" vertical="center"/>
      <protection/>
    </xf>
    <xf numFmtId="2" fontId="0" fillId="53" borderId="17" xfId="126" applyNumberFormat="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57" borderId="17" xfId="0" applyFont="1" applyFill="1" applyBorder="1" applyAlignment="1">
      <alignment horizontal="center" vertical="center" wrapText="1"/>
    </xf>
    <xf numFmtId="1" fontId="0" fillId="53" borderId="17" xfId="0" applyNumberFormat="1" applyFont="1" applyFill="1" applyBorder="1" applyAlignment="1">
      <alignment horizontal="center" vertical="center"/>
    </xf>
    <xf numFmtId="0" fontId="0" fillId="0" borderId="17" xfId="104" applyFont="1" applyFill="1" applyBorder="1" applyAlignment="1">
      <alignment horizontal="center" vertical="center"/>
      <protection/>
    </xf>
    <xf numFmtId="0" fontId="0" fillId="0" borderId="18" xfId="105" applyFont="1" applyBorder="1" applyAlignment="1">
      <alignment horizontal="left"/>
      <protection/>
    </xf>
    <xf numFmtId="2" fontId="23" fillId="52" borderId="0" xfId="105" applyNumberFormat="1" applyFont="1" applyFill="1" applyAlignment="1" applyProtection="1">
      <alignment horizontal="center"/>
      <protection hidden="1"/>
    </xf>
    <xf numFmtId="205" fontId="0" fillId="0" borderId="17" xfId="0" applyNumberFormat="1" applyFont="1" applyFill="1" applyBorder="1" applyAlignment="1">
      <alignment vertical="center" wrapText="1"/>
    </xf>
    <xf numFmtId="0" fontId="0" fillId="0" borderId="17" xfId="126" applyFont="1" applyBorder="1" applyAlignment="1">
      <alignment horizontal="center" wrapText="1"/>
      <protection/>
    </xf>
    <xf numFmtId="0" fontId="0" fillId="0" borderId="17" xfId="93" applyFont="1" applyBorder="1" applyAlignment="1">
      <alignment horizontal="right" vertical="center" wrapText="1"/>
      <protection/>
    </xf>
    <xf numFmtId="0" fontId="0" fillId="52" borderId="26" xfId="105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112" applyFont="1" applyBorder="1" applyAlignment="1">
      <alignment horizontal="center" vertical="center" wrapText="1"/>
      <protection/>
    </xf>
    <xf numFmtId="0" fontId="0" fillId="0" borderId="16" xfId="112" applyFont="1" applyBorder="1" applyAlignment="1">
      <alignment horizontal="center" vertical="center" wrapText="1"/>
      <protection/>
    </xf>
    <xf numFmtId="0" fontId="13" fillId="0" borderId="33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3" fillId="0" borderId="29" xfId="0" applyFont="1" applyBorder="1" applyAlignment="1">
      <alignment horizontal="right" vertical="top" wrapText="1"/>
    </xf>
    <xf numFmtId="0" fontId="13" fillId="0" borderId="21" xfId="0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 wrapText="1"/>
    </xf>
    <xf numFmtId="0" fontId="8" fillId="0" borderId="22" xfId="0" applyFont="1" applyBorder="1" applyAlignment="1">
      <alignment horizontal="right" vertical="top" wrapText="1"/>
    </xf>
    <xf numFmtId="0" fontId="13" fillId="0" borderId="25" xfId="0" applyFont="1" applyBorder="1" applyAlignment="1">
      <alignment horizontal="right" vertical="top" wrapText="1"/>
    </xf>
    <xf numFmtId="0" fontId="13" fillId="0" borderId="37" xfId="0" applyFont="1" applyBorder="1" applyAlignment="1">
      <alignment horizontal="center" wrapText="1"/>
    </xf>
    <xf numFmtId="0" fontId="13" fillId="0" borderId="38" xfId="0" applyFont="1" applyBorder="1" applyAlignment="1">
      <alignment horizont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6" xfId="93" applyBorder="1" applyAlignment="1">
      <alignment horizontal="center" vertical="center" wrapText="1"/>
      <protection/>
    </xf>
    <xf numFmtId="0" fontId="0" fillId="0" borderId="27" xfId="93" applyBorder="1" applyAlignment="1">
      <alignment horizontal="center" vertical="center" wrapText="1"/>
      <protection/>
    </xf>
    <xf numFmtId="0" fontId="11" fillId="52" borderId="26" xfId="105" applyFont="1" applyFill="1" applyBorder="1" applyAlignment="1">
      <alignment horizontal="center" vertical="center" wrapText="1"/>
      <protection/>
    </xf>
    <xf numFmtId="0" fontId="11" fillId="52" borderId="27" xfId="105" applyFont="1" applyFill="1" applyBorder="1" applyAlignment="1">
      <alignment horizontal="center" vertical="center" wrapText="1"/>
      <protection/>
    </xf>
    <xf numFmtId="0" fontId="11" fillId="52" borderId="16" xfId="105" applyFont="1" applyFill="1" applyBorder="1" applyAlignment="1">
      <alignment horizontal="center" vertical="center" wrapText="1"/>
      <protection/>
    </xf>
    <xf numFmtId="0" fontId="0" fillId="52" borderId="22" xfId="105" applyFont="1" applyFill="1" applyBorder="1" applyAlignment="1">
      <alignment horizontal="center" vertical="center" wrapText="1"/>
      <protection/>
    </xf>
    <xf numFmtId="0" fontId="0" fillId="0" borderId="23" xfId="126" applyBorder="1" applyAlignment="1">
      <alignment horizontal="center" vertical="center" wrapText="1"/>
      <protection/>
    </xf>
    <xf numFmtId="0" fontId="0" fillId="0" borderId="19" xfId="126" applyBorder="1" applyAlignment="1">
      <alignment horizontal="center" vertical="center" wrapText="1"/>
      <protection/>
    </xf>
    <xf numFmtId="0" fontId="0" fillId="52" borderId="26" xfId="105" applyFont="1" applyFill="1" applyBorder="1" applyAlignment="1">
      <alignment horizontal="center" vertical="center" wrapText="1"/>
      <protection/>
    </xf>
    <xf numFmtId="0" fontId="0" fillId="0" borderId="27" xfId="126" applyBorder="1" applyAlignment="1">
      <alignment horizontal="center" vertical="center" wrapText="1"/>
      <protection/>
    </xf>
    <xf numFmtId="0" fontId="0" fillId="0" borderId="16" xfId="126" applyBorder="1" applyAlignment="1">
      <alignment horizontal="center" vertical="center" wrapText="1"/>
      <protection/>
    </xf>
    <xf numFmtId="0" fontId="0" fillId="52" borderId="26" xfId="105" applyFont="1" applyFill="1" applyBorder="1" applyAlignment="1">
      <alignment horizontal="center" vertical="center" textRotation="90" wrapText="1"/>
      <protection/>
    </xf>
    <xf numFmtId="0" fontId="0" fillId="52" borderId="27" xfId="105" applyFont="1" applyFill="1" applyBorder="1" applyAlignment="1">
      <alignment horizontal="center" vertical="center" textRotation="90" wrapText="1"/>
      <protection/>
    </xf>
    <xf numFmtId="0" fontId="0" fillId="52" borderId="16" xfId="105" applyFont="1" applyFill="1" applyBorder="1" applyAlignment="1">
      <alignment horizontal="center" vertical="center" textRotation="90" wrapText="1"/>
      <protection/>
    </xf>
    <xf numFmtId="0" fontId="0" fillId="53" borderId="25" xfId="105" applyFont="1" applyFill="1" applyBorder="1" applyAlignment="1">
      <alignment horizontal="center" vertical="center" wrapText="1"/>
      <protection/>
    </xf>
    <xf numFmtId="0" fontId="0" fillId="53" borderId="29" xfId="105" applyFont="1" applyFill="1" applyBorder="1" applyAlignment="1">
      <alignment horizontal="center" vertical="center" wrapText="1"/>
      <protection/>
    </xf>
    <xf numFmtId="0" fontId="0" fillId="53" borderId="21" xfId="105" applyFont="1" applyFill="1" applyBorder="1" applyAlignment="1">
      <alignment horizontal="center" vertical="center" wrapText="1"/>
      <protection/>
    </xf>
    <xf numFmtId="0" fontId="11" fillId="0" borderId="26" xfId="102" applyFont="1" applyBorder="1" applyAlignment="1">
      <alignment horizontal="center" vertical="center" wrapText="1"/>
      <protection/>
    </xf>
    <xf numFmtId="0" fontId="11" fillId="0" borderId="27" xfId="102" applyFont="1" applyBorder="1" applyAlignment="1">
      <alignment horizontal="center" vertical="center" wrapText="1"/>
      <protection/>
    </xf>
    <xf numFmtId="0" fontId="11" fillId="0" borderId="16" xfId="102" applyFont="1" applyBorder="1" applyAlignment="1">
      <alignment horizontal="center" vertical="center" wrapText="1"/>
      <protection/>
    </xf>
    <xf numFmtId="0" fontId="0" fillId="0" borderId="26" xfId="102" applyFont="1" applyBorder="1" applyAlignment="1">
      <alignment horizontal="center" vertical="center" wrapText="1"/>
      <protection/>
    </xf>
    <xf numFmtId="0" fontId="0" fillId="0" borderId="27" xfId="102" applyFont="1" applyBorder="1" applyAlignment="1">
      <alignment horizontal="center" vertical="center" wrapText="1"/>
      <protection/>
    </xf>
    <xf numFmtId="0" fontId="0" fillId="0" borderId="16" xfId="102" applyFont="1" applyBorder="1" applyAlignment="1">
      <alignment horizontal="center" vertical="center" wrapText="1"/>
      <protection/>
    </xf>
    <xf numFmtId="0" fontId="7" fillId="0" borderId="17" xfId="105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 wrapText="1"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zcēlums1" xfId="21"/>
    <cellStyle name="20% - Izcēlums2" xfId="22"/>
    <cellStyle name="20% - Izcēlums3" xfId="23"/>
    <cellStyle name="20% - Izcēlums4" xfId="24"/>
    <cellStyle name="20% - Izcēlums5" xfId="25"/>
    <cellStyle name="20% - Izcēlum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zcēlums1" xfId="33"/>
    <cellStyle name="40% - Izcēlums2" xfId="34"/>
    <cellStyle name="40% - Izcēlums3" xfId="35"/>
    <cellStyle name="40% - Izcēlums4" xfId="36"/>
    <cellStyle name="40% - Izcēlums5" xfId="37"/>
    <cellStyle name="40% - Izcēlum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zcēlums1" xfId="45"/>
    <cellStyle name="60% - Izcēlums2" xfId="46"/>
    <cellStyle name="60% - Izcēlums3" xfId="47"/>
    <cellStyle name="60% - Izcēlums4" xfId="48"/>
    <cellStyle name="60% - Izcēlums5" xfId="49"/>
    <cellStyle name="60% - Izcēlum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Currency_T2002 2" xfId="65"/>
    <cellStyle name="Currency_T2002 3" xfId="66"/>
    <cellStyle name="Excel Built-in Currency" xfId="67"/>
    <cellStyle name="Excel Built-in Normal" xfId="68"/>
    <cellStyle name="Excel Built-in Normal 1" xfId="69"/>
    <cellStyle name="Excel Built-in Normal 2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Izcēlums1" xfId="80"/>
    <cellStyle name="Izcēlums2" xfId="81"/>
    <cellStyle name="Izcēlums3" xfId="82"/>
    <cellStyle name="Izcēlums4" xfId="83"/>
    <cellStyle name="Izcēlums5" xfId="84"/>
    <cellStyle name="Izcēlums6" xfId="85"/>
    <cellStyle name="Komats 2" xfId="86"/>
    <cellStyle name="Komats 3" xfId="87"/>
    <cellStyle name="Komats 3 2" xfId="88"/>
    <cellStyle name="Labs" xfId="89"/>
    <cellStyle name="Linked Cell" xfId="90"/>
    <cellStyle name="Neutral" xfId="91"/>
    <cellStyle name="Norm੎੎" xfId="92"/>
    <cellStyle name="Normal 11" xfId="93"/>
    <cellStyle name="Normal 11 2" xfId="94"/>
    <cellStyle name="Normal 2" xfId="95"/>
    <cellStyle name="Normal 3" xfId="96"/>
    <cellStyle name="Normal 3 2 2 2" xfId="97"/>
    <cellStyle name="Normal 5" xfId="98"/>
    <cellStyle name="Normal 6" xfId="99"/>
    <cellStyle name="Normal 6 2" xfId="100"/>
    <cellStyle name="Normal_00T" xfId="101"/>
    <cellStyle name="Normal_06T" xfId="102"/>
    <cellStyle name="Normal_2009-08-20_BKUS_20.korpuss_Tame_PASUT." xfId="103"/>
    <cellStyle name="Normal_501-06tames forma" xfId="104"/>
    <cellStyle name="Normal_9908m" xfId="105"/>
    <cellStyle name="Normal_9908m 2" xfId="106"/>
    <cellStyle name="Normal_Dzm_vaives 2" xfId="107"/>
    <cellStyle name="Normal_Ford tame new" xfId="108"/>
    <cellStyle name="Normal_Juurmala daudzdziivokla" xfId="109"/>
    <cellStyle name="Normal_Kazino kazino tauers klub" xfId="110"/>
    <cellStyle name="Normal_Kazino kazino tauers klub 2" xfId="111"/>
    <cellStyle name="Normal_Limbazi" xfId="112"/>
    <cellStyle name="Normal_Lokala tame - 2 Vispareja celtnieciba" xfId="113"/>
    <cellStyle name="Normal_RS_spec_vent_17.05" xfId="114"/>
    <cellStyle name="Normal_Spikers 1" xfId="115"/>
    <cellStyle name="Normal_T00" xfId="116"/>
    <cellStyle name="Normal_T00 2" xfId="117"/>
    <cellStyle name="Normal_TAME-POLIPLASTS" xfId="118"/>
    <cellStyle name="Normal_Teodors Skele un Carnikava" xfId="119"/>
    <cellStyle name="Normal_Teodors Skele un Carnikava 2" xfId="120"/>
    <cellStyle name="Normal_Teodors Skele un Carnikava 4" xfId="121"/>
    <cellStyle name="Normal_Tomsona_terases2" xfId="122"/>
    <cellStyle name="Note" xfId="123"/>
    <cellStyle name="Output" xfId="124"/>
    <cellStyle name="Parastais_Izveerstaa_taame-forma" xfId="125"/>
    <cellStyle name="Parasts 2" xfId="126"/>
    <cellStyle name="Paskaidrojošs teksts" xfId="127"/>
    <cellStyle name="Pārbaudes šūna" xfId="128"/>
    <cellStyle name="Percent" xfId="129"/>
    <cellStyle name="Piezīme" xfId="130"/>
    <cellStyle name="Saistīta šūna" xfId="131"/>
    <cellStyle name="Slikts" xfId="132"/>
    <cellStyle name="Stils 1" xfId="133"/>
    <cellStyle name="Stils 1 2" xfId="134"/>
    <cellStyle name="Stils 1 3" xfId="135"/>
    <cellStyle name="Style 1" xfId="136"/>
    <cellStyle name="Title" xfId="137"/>
    <cellStyle name="Total" xfId="138"/>
    <cellStyle name="Virsraksts 1" xfId="139"/>
    <cellStyle name="Virsraksts 2" xfId="140"/>
    <cellStyle name="Virsraksts 3" xfId="141"/>
    <cellStyle name="Virsraksts 4" xfId="142"/>
    <cellStyle name="Warning Text" xfId="143"/>
    <cellStyle name="Обычный_Gulbene siltinashana kor" xfId="144"/>
    <cellStyle name="Финансовый_Gulbene siltinashana kor" xfId="145"/>
  </cellStyles>
  <dxfs count="7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ralds\c\My%20Documents\Desktop\Arhivs\Visadi%20Excel\Paisu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G16" sqref="G16"/>
    </sheetView>
  </sheetViews>
  <sheetFormatPr defaultColWidth="8.8515625" defaultRowHeight="12.75"/>
  <cols>
    <col min="1" max="1" width="4.28125" style="8" customWidth="1"/>
    <col min="2" max="2" width="54.28125" style="9" customWidth="1"/>
    <col min="3" max="3" width="31.00390625" style="9" customWidth="1"/>
    <col min="4" max="16384" width="8.8515625" style="9" customWidth="1"/>
  </cols>
  <sheetData>
    <row r="1" spans="1:3" ht="12.75">
      <c r="A1" s="46"/>
      <c r="B1" s="46"/>
      <c r="C1" s="110" t="s">
        <v>9</v>
      </c>
    </row>
    <row r="2" spans="1:3" ht="12.75">
      <c r="A2" s="46"/>
      <c r="B2" s="46"/>
      <c r="C2" s="110"/>
    </row>
    <row r="3" spans="1:3" ht="12.75">
      <c r="A3" s="46"/>
      <c r="B3" s="50"/>
      <c r="C3" s="51" t="s">
        <v>34</v>
      </c>
    </row>
    <row r="4" spans="1:3" ht="12.75">
      <c r="A4" s="46"/>
      <c r="B4" s="46"/>
      <c r="C4" s="110" t="s">
        <v>35</v>
      </c>
    </row>
    <row r="5" spans="1:3" ht="12.75">
      <c r="A5" s="46"/>
      <c r="B5" s="46"/>
      <c r="C5" s="46"/>
    </row>
    <row r="6" spans="1:3" ht="12.75">
      <c r="A6" s="46"/>
      <c r="B6" s="47"/>
      <c r="C6" s="48" t="s">
        <v>27</v>
      </c>
    </row>
    <row r="7" spans="1:3" ht="12.75">
      <c r="A7" s="46"/>
      <c r="B7" s="49"/>
      <c r="C7" s="49"/>
    </row>
    <row r="8" spans="1:3" ht="12.75">
      <c r="A8" s="46"/>
      <c r="B8" s="50"/>
      <c r="C8" s="51" t="s">
        <v>233</v>
      </c>
    </row>
    <row r="9" spans="1:3" ht="12.75">
      <c r="A9" s="46"/>
      <c r="B9" s="49"/>
      <c r="C9" s="49"/>
    </row>
    <row r="10" spans="1:3" ht="18">
      <c r="A10" s="46"/>
      <c r="B10" s="457" t="s">
        <v>236</v>
      </c>
      <c r="C10" s="49"/>
    </row>
    <row r="11" spans="1:3" ht="12.75">
      <c r="A11" s="46"/>
      <c r="B11" s="49"/>
      <c r="C11" s="49"/>
    </row>
    <row r="12" spans="1:3" ht="15.75">
      <c r="A12" s="106" t="s">
        <v>200</v>
      </c>
      <c r="B12" s="126"/>
      <c r="C12" s="49"/>
    </row>
    <row r="13" spans="1:3" s="1" customFormat="1" ht="16.5" customHeight="1">
      <c r="A13" s="88" t="s">
        <v>201</v>
      </c>
      <c r="B13" s="52"/>
      <c r="C13" s="53"/>
    </row>
    <row r="14" spans="1:3" s="1" customFormat="1" ht="15.75">
      <c r="A14" s="41" t="s">
        <v>332</v>
      </c>
      <c r="B14" s="52"/>
      <c r="C14" s="55"/>
    </row>
    <row r="15" spans="1:3" s="1" customFormat="1" ht="12.75">
      <c r="A15" s="44" t="s">
        <v>333</v>
      </c>
      <c r="B15" s="54"/>
      <c r="C15" s="55"/>
    </row>
    <row r="16" spans="1:3" s="1" customFormat="1" ht="14.25">
      <c r="A16" s="56"/>
      <c r="B16" s="54"/>
      <c r="C16" s="83"/>
    </row>
    <row r="17" spans="1:3" s="1" customFormat="1" ht="14.25">
      <c r="A17" s="56"/>
      <c r="B17" s="373" t="s">
        <v>318</v>
      </c>
      <c r="C17" s="83"/>
    </row>
    <row r="18" spans="1:3" s="1" customFormat="1" ht="14.25">
      <c r="A18" s="458"/>
      <c r="B18" s="373"/>
      <c r="C18" s="55"/>
    </row>
    <row r="19" spans="1:3" s="1" customFormat="1" ht="13.5" customHeight="1">
      <c r="A19" s="553" t="s">
        <v>28</v>
      </c>
      <c r="B19" s="57"/>
      <c r="C19" s="553" t="s">
        <v>38</v>
      </c>
    </row>
    <row r="20" spans="1:3" s="1" customFormat="1" ht="12.75" customHeight="1">
      <c r="A20" s="556"/>
      <c r="B20" s="58" t="s">
        <v>29</v>
      </c>
      <c r="C20" s="554"/>
    </row>
    <row r="21" spans="1:3" s="1" customFormat="1" ht="18.75" customHeight="1">
      <c r="A21" s="557"/>
      <c r="B21" s="59"/>
      <c r="C21" s="555"/>
    </row>
    <row r="22" spans="1:2" s="1" customFormat="1" ht="12.75" hidden="1">
      <c r="A22" s="4"/>
      <c r="B22" s="4"/>
    </row>
    <row r="23" spans="1:3" s="1" customFormat="1" ht="15.75" customHeight="1">
      <c r="A23" s="16">
        <v>1</v>
      </c>
      <c r="B23" s="16">
        <v>2</v>
      </c>
      <c r="C23" s="60">
        <v>3</v>
      </c>
    </row>
    <row r="24" spans="1:3" s="1" customFormat="1" ht="31.5" customHeight="1">
      <c r="A24" s="61">
        <v>1</v>
      </c>
      <c r="B24" s="86" t="s">
        <v>234</v>
      </c>
      <c r="C24" s="21"/>
    </row>
    <row r="25" spans="1:3" s="1" customFormat="1" ht="18.75" customHeight="1">
      <c r="A25" s="117"/>
      <c r="B25" s="63" t="s">
        <v>235</v>
      </c>
      <c r="C25" s="75"/>
    </row>
    <row r="26" spans="1:3" s="1" customFormat="1" ht="18.75" customHeight="1">
      <c r="A26" s="116"/>
      <c r="B26" s="116"/>
      <c r="C26" s="116"/>
    </row>
    <row r="27" spans="1:3" s="1" customFormat="1" ht="18.75" customHeight="1">
      <c r="A27" s="62"/>
      <c r="B27" s="468" t="s">
        <v>37</v>
      </c>
      <c r="C27" s="467"/>
    </row>
    <row r="28" spans="1:3" s="1" customFormat="1" ht="15.75" customHeight="1">
      <c r="A28" s="62"/>
      <c r="B28" s="62"/>
      <c r="C28" s="62"/>
    </row>
    <row r="29" spans="1:3" s="1" customFormat="1" ht="15.75" customHeight="1">
      <c r="A29" s="62"/>
      <c r="B29" s="62"/>
      <c r="C29" s="62"/>
    </row>
    <row r="30" spans="1:3" s="1" customFormat="1" ht="15.75" customHeight="1">
      <c r="A30" s="62"/>
      <c r="B30" s="62"/>
      <c r="C30" s="62"/>
    </row>
    <row r="31" spans="1:3" s="1" customFormat="1" ht="15.75" customHeight="1">
      <c r="A31" s="62"/>
      <c r="B31" s="62"/>
      <c r="C31" s="62"/>
    </row>
    <row r="32" spans="1:3" s="1" customFormat="1" ht="15.75" customHeight="1">
      <c r="A32" s="62"/>
      <c r="B32" s="62"/>
      <c r="C32" s="62"/>
    </row>
    <row r="33" spans="1:3" s="1" customFormat="1" ht="15.75" customHeight="1">
      <c r="A33" s="62"/>
      <c r="B33" s="209"/>
      <c r="C33" s="62"/>
    </row>
    <row r="34" spans="1:3" s="1" customFormat="1" ht="15.75" customHeight="1">
      <c r="A34" s="62"/>
      <c r="B34" s="62"/>
      <c r="C34" s="62"/>
    </row>
    <row r="35" spans="1:3" ht="12.75">
      <c r="A35" s="62"/>
      <c r="B35" s="78" t="s">
        <v>334</v>
      </c>
      <c r="C35" s="79"/>
    </row>
    <row r="36" spans="1:3" ht="12.75">
      <c r="A36" s="62"/>
      <c r="B36" s="123" t="s">
        <v>191</v>
      </c>
      <c r="C36" s="81"/>
    </row>
    <row r="37" spans="1:3" ht="12.75">
      <c r="A37" s="62"/>
      <c r="B37" s="123"/>
      <c r="C37" s="81"/>
    </row>
    <row r="38" spans="1:3" ht="12.75">
      <c r="A38" s="62"/>
      <c r="B38" s="145" t="s">
        <v>322</v>
      </c>
      <c r="C38" s="34"/>
    </row>
    <row r="39" spans="1:3" ht="12.75">
      <c r="A39" s="62"/>
      <c r="B39" s="145"/>
      <c r="C39" s="34"/>
    </row>
    <row r="40" spans="1:3" ht="12.75">
      <c r="A40" s="62"/>
      <c r="B40" s="145"/>
      <c r="C40" s="34"/>
    </row>
    <row r="41" spans="1:3" ht="12.75">
      <c r="A41" s="62"/>
      <c r="B41" s="374"/>
      <c r="C41" s="62"/>
    </row>
    <row r="42" spans="1:3" ht="12.75">
      <c r="A42" s="62"/>
      <c r="B42" s="62"/>
      <c r="C42" s="62"/>
    </row>
    <row r="43" spans="1:3" ht="12.75">
      <c r="A43" s="62"/>
      <c r="B43" s="62"/>
      <c r="C43" s="62"/>
    </row>
    <row r="44" spans="1:3" ht="12.75">
      <c r="A44" s="62"/>
      <c r="B44" s="62"/>
      <c r="C44" s="62"/>
    </row>
    <row r="45" spans="1:3" ht="12.75">
      <c r="A45" s="62"/>
      <c r="B45" s="62"/>
      <c r="C45" s="62"/>
    </row>
    <row r="46" spans="1:3" ht="12.75">
      <c r="A46" s="62"/>
      <c r="B46" s="62"/>
      <c r="C46" s="62"/>
    </row>
    <row r="47" spans="1:3" ht="12.75">
      <c r="A47" s="62"/>
      <c r="B47" s="80" t="s">
        <v>335</v>
      </c>
      <c r="C47" s="62"/>
    </row>
    <row r="48" spans="1:3" ht="12.75">
      <c r="A48" s="62"/>
      <c r="B48" s="123" t="s">
        <v>191</v>
      </c>
      <c r="C48" s="62"/>
    </row>
    <row r="49" spans="1:3" ht="12.75">
      <c r="A49" s="62"/>
      <c r="B49" s="62"/>
      <c r="C49" s="62"/>
    </row>
    <row r="50" spans="1:3" ht="12.75">
      <c r="A50" s="62"/>
      <c r="B50" s="124" t="s">
        <v>322</v>
      </c>
      <c r="C50" s="62"/>
    </row>
    <row r="51" spans="1:3" ht="12.75">
      <c r="A51" s="62"/>
      <c r="B51" s="62"/>
      <c r="C51" s="62"/>
    </row>
    <row r="52" spans="1:3" ht="12.75">
      <c r="A52" s="62"/>
      <c r="B52" s="62"/>
      <c r="C52" s="62"/>
    </row>
    <row r="53" spans="1:3" ht="12.75">
      <c r="A53" s="62"/>
      <c r="B53" s="62"/>
      <c r="C53" s="62"/>
    </row>
  </sheetData>
  <sheetProtection/>
  <mergeCells count="2">
    <mergeCell ref="C19:C21"/>
    <mergeCell ref="A19:A21"/>
  </mergeCells>
  <printOptions gridLines="1" horizontalCentered="1"/>
  <pageMargins left="0.7874015748031497" right="0.5511811023622047" top="0.5905511811023623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D20" sqref="D20"/>
    </sheetView>
  </sheetViews>
  <sheetFormatPr defaultColWidth="8.8515625" defaultRowHeight="12.75"/>
  <cols>
    <col min="1" max="1" width="4.28125" style="8" customWidth="1"/>
    <col min="2" max="2" width="13.140625" style="8" customWidth="1"/>
    <col min="3" max="3" width="49.7109375" style="9" customWidth="1"/>
    <col min="4" max="4" width="13.57421875" style="9" customWidth="1"/>
    <col min="5" max="5" width="13.7109375" style="9" customWidth="1"/>
    <col min="6" max="6" width="13.00390625" style="9" customWidth="1"/>
    <col min="7" max="7" width="12.7109375" style="9" customWidth="1"/>
    <col min="8" max="8" width="14.140625" style="9" customWidth="1"/>
    <col min="9" max="16384" width="8.8515625" style="9" customWidth="1"/>
  </cols>
  <sheetData>
    <row r="1" spans="1:8" ht="18.75">
      <c r="A1" s="46"/>
      <c r="B1" s="46"/>
      <c r="C1" s="64" t="s">
        <v>202</v>
      </c>
      <c r="D1" s="49"/>
      <c r="E1" s="82"/>
      <c r="F1" s="49"/>
      <c r="G1" s="49"/>
      <c r="H1" s="49"/>
    </row>
    <row r="2" spans="1:8" ht="12.75">
      <c r="A2" s="46"/>
      <c r="B2" s="46"/>
      <c r="C2" s="49"/>
      <c r="D2" s="49"/>
      <c r="E2" s="49"/>
      <c r="F2" s="49"/>
      <c r="G2" s="49"/>
      <c r="H2" s="49"/>
    </row>
    <row r="3" spans="1:8" ht="12.75">
      <c r="A3" s="101" t="s">
        <v>192</v>
      </c>
      <c r="B3" s="46"/>
      <c r="C3" s="108"/>
      <c r="D3" s="49"/>
      <c r="E3" s="49"/>
      <c r="F3" s="49"/>
      <c r="G3" s="49"/>
      <c r="H3" s="49"/>
    </row>
    <row r="4" spans="1:8" s="1" customFormat="1" ht="15" customHeight="1">
      <c r="A4" s="459" t="s">
        <v>199</v>
      </c>
      <c r="B4" s="87"/>
      <c r="C4" s="87"/>
      <c r="D4" s="49"/>
      <c r="E4" s="49"/>
      <c r="F4" s="49"/>
      <c r="G4" s="49"/>
      <c r="H4" s="49"/>
    </row>
    <row r="5" spans="1:8" s="1" customFormat="1" ht="15" customHeight="1">
      <c r="A5" s="41" t="s">
        <v>90</v>
      </c>
      <c r="B5" s="20"/>
      <c r="C5" s="54"/>
      <c r="D5" s="49"/>
      <c r="E5" s="49"/>
      <c r="F5" s="49"/>
      <c r="G5" s="49"/>
      <c r="H5" s="49"/>
    </row>
    <row r="6" spans="1:8" s="1" customFormat="1" ht="15" customHeight="1">
      <c r="A6" s="44" t="s">
        <v>325</v>
      </c>
      <c r="B6" s="20"/>
      <c r="C6" s="54"/>
      <c r="D6" s="49"/>
      <c r="E6" s="49"/>
      <c r="F6" s="49"/>
      <c r="G6" s="49"/>
      <c r="H6" s="49"/>
    </row>
    <row r="7" spans="1:8" s="1" customFormat="1" ht="14.25">
      <c r="A7" s="45"/>
      <c r="B7" s="45"/>
      <c r="C7" s="65" t="s">
        <v>57</v>
      </c>
      <c r="D7" s="66">
        <f>D24</f>
        <v>0</v>
      </c>
      <c r="E7" s="49"/>
      <c r="F7" s="49"/>
      <c r="G7" s="49"/>
      <c r="H7" s="49"/>
    </row>
    <row r="8" spans="1:8" s="1" customFormat="1" ht="14.25">
      <c r="A8" s="45"/>
      <c r="B8" s="45"/>
      <c r="C8" s="65" t="s">
        <v>30</v>
      </c>
      <c r="D8" s="66">
        <f>H20</f>
        <v>0</v>
      </c>
      <c r="E8" s="49"/>
      <c r="F8" s="49"/>
      <c r="G8" s="49"/>
      <c r="H8" s="49"/>
    </row>
    <row r="9" spans="1:8" s="1" customFormat="1" ht="14.25">
      <c r="A9" s="45"/>
      <c r="B9" s="45"/>
      <c r="C9" s="65"/>
      <c r="D9" s="66"/>
      <c r="E9" s="49"/>
      <c r="F9" s="49"/>
      <c r="G9" s="49"/>
      <c r="H9" s="49"/>
    </row>
    <row r="10" spans="1:8" s="1" customFormat="1" ht="14.25">
      <c r="A10" s="45"/>
      <c r="B10" s="45"/>
      <c r="C10" s="373" t="s">
        <v>321</v>
      </c>
      <c r="D10" s="49"/>
      <c r="E10" s="49"/>
      <c r="F10" s="49"/>
      <c r="G10" s="49"/>
      <c r="H10" s="49"/>
    </row>
    <row r="11" spans="1:8" s="1" customFormat="1" ht="14.25">
      <c r="A11" s="67"/>
      <c r="B11" s="67"/>
      <c r="C11" s="68"/>
      <c r="D11" s="69"/>
      <c r="E11" s="69"/>
      <c r="F11" s="69"/>
      <c r="G11" s="69"/>
      <c r="H11" s="69"/>
    </row>
    <row r="12" spans="1:8" s="1" customFormat="1" ht="19.5" customHeight="1" thickBot="1">
      <c r="A12" s="568" t="s">
        <v>11</v>
      </c>
      <c r="B12" s="568" t="s">
        <v>31</v>
      </c>
      <c r="C12" s="568" t="s">
        <v>32</v>
      </c>
      <c r="D12" s="568" t="s">
        <v>194</v>
      </c>
      <c r="E12" s="558" t="s">
        <v>33</v>
      </c>
      <c r="F12" s="559"/>
      <c r="G12" s="560"/>
      <c r="H12" s="566" t="s">
        <v>4</v>
      </c>
    </row>
    <row r="13" spans="1:8" s="1" customFormat="1" ht="31.5" customHeight="1" thickBot="1">
      <c r="A13" s="570"/>
      <c r="B13" s="570"/>
      <c r="C13" s="569"/>
      <c r="D13" s="569"/>
      <c r="E13" s="454" t="s">
        <v>195</v>
      </c>
      <c r="F13" s="454" t="s">
        <v>196</v>
      </c>
      <c r="G13" s="454" t="s">
        <v>197</v>
      </c>
      <c r="H13" s="567"/>
    </row>
    <row r="14" spans="1:8" s="1" customFormat="1" ht="14.25" customHeight="1" thickBot="1">
      <c r="A14" s="70">
        <v>1</v>
      </c>
      <c r="B14" s="70">
        <v>2</v>
      </c>
      <c r="C14" s="71">
        <v>3</v>
      </c>
      <c r="D14" s="72">
        <v>4</v>
      </c>
      <c r="E14" s="72">
        <v>5</v>
      </c>
      <c r="F14" s="72">
        <v>6</v>
      </c>
      <c r="G14" s="72">
        <v>7</v>
      </c>
      <c r="H14" s="72">
        <v>8</v>
      </c>
    </row>
    <row r="15" spans="1:8" s="1" customFormat="1" ht="14.25" customHeight="1">
      <c r="A15" s="16">
        <v>1</v>
      </c>
      <c r="B15" s="61" t="s">
        <v>75</v>
      </c>
      <c r="C15" s="157" t="s">
        <v>81</v>
      </c>
      <c r="D15" s="171">
        <f>SUM(E15:G15)</f>
        <v>0</v>
      </c>
      <c r="E15" s="73">
        <f>'1-1AR'!N161</f>
        <v>0</v>
      </c>
      <c r="F15" s="73">
        <f>'1-1AR'!O161</f>
        <v>0</v>
      </c>
      <c r="G15" s="73">
        <f>'1-1AR'!P161</f>
        <v>0</v>
      </c>
      <c r="H15" s="73">
        <f>'1-1AR'!M161</f>
        <v>0</v>
      </c>
    </row>
    <row r="16" spans="1:8" s="1" customFormat="1" ht="14.25" customHeight="1">
      <c r="A16" s="16">
        <f>A15+1</f>
        <v>2</v>
      </c>
      <c r="B16" s="61" t="s">
        <v>76</v>
      </c>
      <c r="C16" s="455" t="s">
        <v>70</v>
      </c>
      <c r="D16" s="171">
        <f>SUM(E16:G16)</f>
        <v>0</v>
      </c>
      <c r="E16" s="73">
        <f>'1-2EL'!M52</f>
        <v>0</v>
      </c>
      <c r="F16" s="73">
        <f>'1-2EL'!N52</f>
        <v>0</v>
      </c>
      <c r="G16" s="73">
        <f>'1-2EL'!O52</f>
        <v>0</v>
      </c>
      <c r="H16" s="456">
        <f>'1-2EL'!L52</f>
        <v>0</v>
      </c>
    </row>
    <row r="17" spans="1:8" s="1" customFormat="1" ht="14.25" customHeight="1">
      <c r="A17" s="16">
        <f>A16+1</f>
        <v>3</v>
      </c>
      <c r="B17" s="61" t="s">
        <v>198</v>
      </c>
      <c r="C17" s="455" t="s">
        <v>177</v>
      </c>
      <c r="D17" s="171">
        <f>SUM(E17:G17)</f>
        <v>0</v>
      </c>
      <c r="E17" s="73">
        <f>'1-3VS'!M60</f>
        <v>0</v>
      </c>
      <c r="F17" s="73">
        <f>'1-3VS'!N60</f>
        <v>0</v>
      </c>
      <c r="G17" s="73">
        <f>'1-3VS'!O60</f>
        <v>0</v>
      </c>
      <c r="H17" s="456">
        <f>'1-3VS'!L60</f>
        <v>0</v>
      </c>
    </row>
    <row r="18" spans="1:8" s="1" customFormat="1" ht="14.25" customHeight="1">
      <c r="A18" s="16">
        <f>A17+1</f>
        <v>4</v>
      </c>
      <c r="B18" s="61" t="s">
        <v>306</v>
      </c>
      <c r="C18" s="157" t="s">
        <v>81</v>
      </c>
      <c r="D18" s="171">
        <f>SUM(E18:G18)</f>
        <v>0</v>
      </c>
      <c r="E18" s="73">
        <f>'1-4AR'!N30</f>
        <v>0</v>
      </c>
      <c r="F18" s="73">
        <f>'1-4AR'!O30</f>
        <v>0</v>
      </c>
      <c r="G18" s="73">
        <f>'1-4AR'!P30</f>
        <v>0</v>
      </c>
      <c r="H18" s="456">
        <f>'1-4AR'!M30</f>
        <v>0</v>
      </c>
    </row>
    <row r="19" spans="1:8" s="1" customFormat="1" ht="14.25" customHeight="1" thickBot="1">
      <c r="A19" s="181">
        <f>A18+1</f>
        <v>5</v>
      </c>
      <c r="B19" s="178" t="s">
        <v>307</v>
      </c>
      <c r="C19" s="548" t="s">
        <v>81</v>
      </c>
      <c r="D19" s="208">
        <f>SUM(E19:G19)</f>
        <v>0</v>
      </c>
      <c r="E19" s="118">
        <f>'1-5AR'!N44</f>
        <v>0</v>
      </c>
      <c r="F19" s="118">
        <f>'1-5AR'!O44</f>
        <v>0</v>
      </c>
      <c r="G19" s="118">
        <f>'1-5AR'!P44</f>
        <v>0</v>
      </c>
      <c r="H19" s="119">
        <f>'1-5AR'!M44</f>
        <v>0</v>
      </c>
    </row>
    <row r="20" spans="1:8" s="1" customFormat="1" ht="14.25" customHeight="1" thickTop="1">
      <c r="A20" s="74" t="s">
        <v>5</v>
      </c>
      <c r="B20" s="74" t="s">
        <v>5</v>
      </c>
      <c r="C20" s="168" t="s">
        <v>6</v>
      </c>
      <c r="D20" s="169">
        <f>SUM(D15:D19)</f>
        <v>0</v>
      </c>
      <c r="E20" s="169">
        <f>SUM(E15:E19)</f>
        <v>0</v>
      </c>
      <c r="F20" s="169">
        <f>SUM(F15:F19)</f>
        <v>0</v>
      </c>
      <c r="G20" s="169">
        <f>SUM(G15:G19)</f>
        <v>0</v>
      </c>
      <c r="H20" s="169">
        <f>SUM(H15:H19)</f>
        <v>0</v>
      </c>
    </row>
    <row r="21" spans="1:8" s="1" customFormat="1" ht="14.25" customHeight="1">
      <c r="A21" s="565" t="s">
        <v>323</v>
      </c>
      <c r="B21" s="561"/>
      <c r="C21" s="562"/>
      <c r="D21" s="75"/>
      <c r="E21" s="43"/>
      <c r="F21" s="43"/>
      <c r="G21" s="43"/>
      <c r="H21" s="43"/>
    </row>
    <row r="22" spans="1:8" s="1" customFormat="1" ht="14.25" customHeight="1">
      <c r="A22" s="565" t="s">
        <v>7</v>
      </c>
      <c r="B22" s="561"/>
      <c r="C22" s="562"/>
      <c r="D22" s="85">
        <f>D21*0.02</f>
        <v>0</v>
      </c>
      <c r="E22" s="43"/>
      <c r="F22" s="43"/>
      <c r="G22" s="43"/>
      <c r="H22" s="43"/>
    </row>
    <row r="23" spans="1:8" s="1" customFormat="1" ht="14.25" customHeight="1">
      <c r="A23" s="76" t="s">
        <v>5</v>
      </c>
      <c r="B23" s="561" t="s">
        <v>324</v>
      </c>
      <c r="C23" s="562"/>
      <c r="D23" s="77"/>
      <c r="E23" s="43"/>
      <c r="F23" s="43"/>
      <c r="G23" s="43"/>
      <c r="H23" s="43"/>
    </row>
    <row r="24" spans="1:8" s="1" customFormat="1" ht="14.25" customHeight="1">
      <c r="A24" s="62"/>
      <c r="B24" s="563" t="s">
        <v>0</v>
      </c>
      <c r="C24" s="564"/>
      <c r="D24" s="77">
        <f>D20+D21+D23</f>
        <v>0</v>
      </c>
      <c r="E24" s="73"/>
      <c r="F24" s="43"/>
      <c r="G24" s="43"/>
      <c r="H24" s="43"/>
    </row>
    <row r="25" spans="1:8" s="1" customFormat="1" ht="14.25" customHeight="1">
      <c r="A25" s="62"/>
      <c r="B25" s="62"/>
      <c r="C25" s="62"/>
      <c r="D25" s="62"/>
      <c r="E25" s="62"/>
      <c r="F25" s="62"/>
      <c r="G25" s="62"/>
      <c r="H25" s="62"/>
    </row>
    <row r="26" spans="1:8" s="1" customFormat="1" ht="14.25" customHeight="1">
      <c r="A26" s="62"/>
      <c r="B26" s="62"/>
      <c r="C26" s="62"/>
      <c r="D26" s="549"/>
      <c r="E26" s="62"/>
      <c r="F26" s="62"/>
      <c r="G26" s="62"/>
      <c r="H26" s="62"/>
    </row>
    <row r="27" spans="1:8" s="1" customFormat="1" ht="15.75" customHeight="1">
      <c r="A27" s="62"/>
      <c r="B27" s="62"/>
      <c r="C27" s="62"/>
      <c r="D27" s="62"/>
      <c r="E27" s="62"/>
      <c r="F27" s="62"/>
      <c r="G27" s="62"/>
      <c r="H27" s="62"/>
    </row>
    <row r="28" spans="1:8" s="1" customFormat="1" ht="15.75" customHeight="1">
      <c r="A28" s="151"/>
      <c r="B28" s="182"/>
      <c r="C28" s="183"/>
      <c r="D28" s="183"/>
      <c r="E28" s="184"/>
      <c r="F28" s="184"/>
      <c r="G28" s="184"/>
      <c r="H28" s="185"/>
    </row>
    <row r="29" spans="1:8" s="1" customFormat="1" ht="15.75" customHeight="1">
      <c r="A29" s="123"/>
      <c r="B29" s="111"/>
      <c r="C29" s="151" t="s">
        <v>319</v>
      </c>
      <c r="D29" s="112"/>
      <c r="E29" s="112"/>
      <c r="F29" s="123"/>
      <c r="G29" s="125"/>
      <c r="H29" s="113"/>
    </row>
    <row r="30" spans="1:8" s="1" customFormat="1" ht="12.75" customHeight="1">
      <c r="A30" s="147"/>
      <c r="B30" s="112"/>
      <c r="C30" s="466" t="s">
        <v>191</v>
      </c>
      <c r="D30" s="112"/>
      <c r="E30" s="112"/>
      <c r="F30" s="112"/>
      <c r="G30" s="112"/>
      <c r="H30" s="112"/>
    </row>
    <row r="31" spans="1:8" s="1" customFormat="1" ht="12.75" customHeight="1">
      <c r="A31" s="145"/>
      <c r="B31" s="112"/>
      <c r="C31" s="147"/>
      <c r="D31" s="112"/>
      <c r="E31" s="112"/>
      <c r="F31" s="112"/>
      <c r="G31" s="112"/>
      <c r="H31" s="112"/>
    </row>
    <row r="32" spans="1:8" s="1" customFormat="1" ht="12.75" customHeight="1">
      <c r="A32" s="7"/>
      <c r="B32" s="112"/>
      <c r="C32" s="145" t="s">
        <v>320</v>
      </c>
      <c r="D32" s="112"/>
      <c r="E32" s="112"/>
      <c r="F32" s="112"/>
      <c r="G32" s="112"/>
      <c r="H32" s="112"/>
    </row>
    <row r="33" spans="1:8" s="1" customFormat="1" ht="12.75" customHeight="1">
      <c r="A33" s="7"/>
      <c r="B33" s="112"/>
      <c r="C33" s="7"/>
      <c r="D33" s="112"/>
      <c r="E33" s="112"/>
      <c r="F33" s="112"/>
      <c r="G33" s="112"/>
      <c r="H33" s="112"/>
    </row>
    <row r="34" spans="1:8" ht="12.75">
      <c r="A34" s="374"/>
      <c r="B34" s="62"/>
      <c r="C34" s="374" t="s">
        <v>321</v>
      </c>
      <c r="D34" s="62"/>
      <c r="E34" s="62"/>
      <c r="F34" s="62"/>
      <c r="G34" s="62"/>
      <c r="H34" s="62"/>
    </row>
    <row r="35" spans="1:8" ht="12.75">
      <c r="A35" s="80"/>
      <c r="B35" s="62"/>
      <c r="C35" s="146"/>
      <c r="D35" s="62"/>
      <c r="E35" s="62"/>
      <c r="F35" s="62"/>
      <c r="G35" s="62"/>
      <c r="H35" s="62"/>
    </row>
  </sheetData>
  <sheetProtection/>
  <mergeCells count="10">
    <mergeCell ref="E12:G12"/>
    <mergeCell ref="B23:C23"/>
    <mergeCell ref="B24:C24"/>
    <mergeCell ref="A22:C22"/>
    <mergeCell ref="A21:C21"/>
    <mergeCell ref="H12:H13"/>
    <mergeCell ref="C12:C13"/>
    <mergeCell ref="D12:D13"/>
    <mergeCell ref="A12:A13"/>
    <mergeCell ref="B12:B13"/>
  </mergeCells>
  <printOptions gridLines="1" horizontalCentered="1"/>
  <pageMargins left="0.7874015748031497" right="0.5511811023622047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Q177"/>
  <sheetViews>
    <sheetView zoomScale="80" zoomScaleNormal="80" workbookViewId="0" topLeftCell="A10">
      <selection activeCell="C31" sqref="C31"/>
    </sheetView>
  </sheetViews>
  <sheetFormatPr defaultColWidth="8.8515625" defaultRowHeight="12.75" outlineLevelCol="1"/>
  <cols>
    <col min="1" max="1" width="6.57421875" style="8" customWidth="1"/>
    <col min="2" max="2" width="10.57421875" style="8" customWidth="1"/>
    <col min="3" max="3" width="62.421875" style="9" customWidth="1"/>
    <col min="4" max="4" width="8.57421875" style="9" customWidth="1"/>
    <col min="5" max="5" width="10.421875" style="9" hidden="1" customWidth="1" outlineLevel="1"/>
    <col min="6" max="6" width="10.421875" style="9" customWidth="1" collapsed="1"/>
    <col min="7" max="7" width="11.00390625" style="9" customWidth="1"/>
    <col min="8" max="8" width="9.140625" style="9" customWidth="1"/>
    <col min="9" max="9" width="9.28125" style="9" customWidth="1"/>
    <col min="10" max="10" width="10.7109375" style="9" customWidth="1"/>
    <col min="11" max="11" width="10.8515625" style="9" customWidth="1"/>
    <col min="12" max="12" width="10.140625" style="9" customWidth="1"/>
    <col min="13" max="13" width="10.7109375" style="9" customWidth="1"/>
    <col min="14" max="14" width="11.7109375" style="9" customWidth="1"/>
    <col min="15" max="15" width="10.421875" style="9" customWidth="1"/>
    <col min="16" max="16" width="10.8515625" style="9" customWidth="1"/>
    <col min="17" max="17" width="11.8515625" style="9" customWidth="1"/>
    <col min="18" max="16384" width="8.8515625" style="9" customWidth="1"/>
  </cols>
  <sheetData>
    <row r="1" spans="1:17" s="1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18"/>
      <c r="L1" s="17"/>
      <c r="M1" s="17"/>
      <c r="N1" s="17"/>
      <c r="O1" s="17"/>
      <c r="P1" s="2"/>
      <c r="Q1" s="2"/>
    </row>
    <row r="2" spans="1:17" s="1" customFormat="1" ht="18">
      <c r="A2" s="2"/>
      <c r="B2" s="2"/>
      <c r="C2" s="2"/>
      <c r="D2" s="32" t="s">
        <v>77</v>
      </c>
      <c r="E2" s="32"/>
      <c r="F2" s="2"/>
      <c r="G2" s="2"/>
      <c r="H2" s="2"/>
      <c r="I2" s="2"/>
      <c r="J2" s="2"/>
      <c r="K2" s="18"/>
      <c r="L2" s="19"/>
      <c r="M2" s="19"/>
      <c r="N2" s="19"/>
      <c r="O2" s="19"/>
      <c r="P2" s="2"/>
      <c r="Q2" s="2"/>
    </row>
    <row r="3" spans="1:17" s="1" customFormat="1" ht="18">
      <c r="A3" s="2"/>
      <c r="B3" s="2"/>
      <c r="C3" s="2"/>
      <c r="D3" s="32"/>
      <c r="E3" s="32"/>
      <c r="F3" s="2"/>
      <c r="G3" s="2"/>
      <c r="H3" s="2"/>
      <c r="I3" s="2"/>
      <c r="J3" s="2"/>
      <c r="K3" s="18"/>
      <c r="L3" s="19"/>
      <c r="M3" s="19"/>
      <c r="N3" s="19"/>
      <c r="O3" s="19"/>
      <c r="P3" s="2"/>
      <c r="Q3" s="2"/>
    </row>
    <row r="4" spans="1:17" s="1" customFormat="1" ht="18" customHeight="1">
      <c r="A4" s="2"/>
      <c r="B4" s="2"/>
      <c r="C4" s="2"/>
      <c r="D4" s="126" t="s">
        <v>40</v>
      </c>
      <c r="E4" s="170"/>
      <c r="F4" s="2"/>
      <c r="G4" s="2"/>
      <c r="H4" s="2"/>
      <c r="I4" s="2"/>
      <c r="J4" s="2"/>
      <c r="K4" s="18"/>
      <c r="L4" s="19"/>
      <c r="M4" s="19"/>
      <c r="N4" s="19"/>
      <c r="O4" s="19"/>
      <c r="P4" s="2"/>
      <c r="Q4" s="2"/>
    </row>
    <row r="5" spans="1:17" s="1" customFormat="1" ht="15.75">
      <c r="A5" s="2"/>
      <c r="B5" s="2"/>
      <c r="C5" s="2"/>
      <c r="D5" s="126"/>
      <c r="E5" s="126"/>
      <c r="F5" s="2"/>
      <c r="G5" s="2"/>
      <c r="H5" s="2"/>
      <c r="I5" s="2"/>
      <c r="J5" s="2"/>
      <c r="K5" s="18"/>
      <c r="L5" s="19"/>
      <c r="M5" s="19"/>
      <c r="N5" s="19"/>
      <c r="O5" s="19"/>
      <c r="P5" s="2"/>
      <c r="Q5" s="2"/>
    </row>
    <row r="6" spans="1:17" s="1" customFormat="1" ht="15.75">
      <c r="A6" s="2"/>
      <c r="B6" s="2"/>
      <c r="C6" s="2"/>
      <c r="D6" s="126"/>
      <c r="E6" s="126"/>
      <c r="F6" s="2"/>
      <c r="G6" s="2"/>
      <c r="H6" s="2"/>
      <c r="I6" s="2"/>
      <c r="J6" s="2"/>
      <c r="K6" s="18"/>
      <c r="L6" s="19"/>
      <c r="M6" s="19"/>
      <c r="N6" s="19"/>
      <c r="O6" s="19"/>
      <c r="P6" s="2"/>
      <c r="Q6" s="2"/>
    </row>
    <row r="7" spans="1:17" s="1" customFormat="1" ht="15.75">
      <c r="A7" s="2"/>
      <c r="B7" s="2"/>
      <c r="C7" s="2" t="s">
        <v>192</v>
      </c>
      <c r="D7" s="37"/>
      <c r="E7" s="2"/>
      <c r="F7" s="2"/>
      <c r="G7" s="2"/>
      <c r="H7" s="2"/>
      <c r="I7" s="2"/>
      <c r="J7" s="3"/>
      <c r="K7" s="3"/>
      <c r="L7" s="3"/>
      <c r="M7" s="3"/>
      <c r="N7" s="2"/>
      <c r="O7" s="2"/>
      <c r="P7" s="2"/>
      <c r="Q7" s="2"/>
    </row>
    <row r="8" spans="1:17" s="1" customFormat="1" ht="15.75">
      <c r="A8" s="2"/>
      <c r="B8" s="2"/>
      <c r="C8" s="107" t="s">
        <v>91</v>
      </c>
      <c r="D8" s="37"/>
      <c r="E8" s="2"/>
      <c r="F8" s="2"/>
      <c r="G8" s="2"/>
      <c r="H8" s="2"/>
      <c r="I8" s="2"/>
      <c r="J8" s="3"/>
      <c r="K8" s="3"/>
      <c r="L8" s="3"/>
      <c r="M8" s="3"/>
      <c r="N8" s="2"/>
      <c r="O8" s="2"/>
      <c r="P8" s="2"/>
      <c r="Q8" s="2"/>
    </row>
    <row r="9" spans="1:17" s="1" customFormat="1" ht="15.75">
      <c r="A9" s="10"/>
      <c r="B9" s="10"/>
      <c r="C9" s="177" t="s">
        <v>193</v>
      </c>
      <c r="D9" s="37"/>
      <c r="E9" s="2"/>
      <c r="F9" s="2"/>
      <c r="G9" s="2"/>
      <c r="H9" s="2"/>
      <c r="I9" s="2"/>
      <c r="J9" s="3"/>
      <c r="K9" s="3"/>
      <c r="L9" s="3"/>
      <c r="M9" s="3"/>
      <c r="N9" s="2"/>
      <c r="O9" s="2"/>
      <c r="P9" s="20"/>
      <c r="Q9" s="2"/>
    </row>
    <row r="10" spans="1:17" s="1" customFormat="1" ht="14.25" customHeight="1">
      <c r="A10" s="10"/>
      <c r="B10" s="10"/>
      <c r="C10" s="177" t="s">
        <v>325</v>
      </c>
      <c r="D10" s="37"/>
      <c r="E10" s="2"/>
      <c r="F10" s="2"/>
      <c r="G10" s="2"/>
      <c r="H10" s="2"/>
      <c r="I10" s="2"/>
      <c r="J10" s="3"/>
      <c r="K10" s="3"/>
      <c r="L10" s="3"/>
      <c r="M10" s="3"/>
      <c r="N10" s="2"/>
      <c r="O10" s="2"/>
      <c r="P10" s="20"/>
      <c r="Q10" s="2"/>
    </row>
    <row r="11" spans="1:17" s="1" customFormat="1" ht="12.75" customHeight="1">
      <c r="A11" s="127"/>
      <c r="B11" s="127"/>
      <c r="C11" s="33" t="s">
        <v>309</v>
      </c>
      <c r="D11" s="2"/>
      <c r="E11" s="109" t="s">
        <v>10</v>
      </c>
      <c r="F11" s="3"/>
      <c r="G11" s="164">
        <f>Q161</f>
        <v>0</v>
      </c>
      <c r="H11" s="3" t="s">
        <v>178</v>
      </c>
      <c r="I11" s="3"/>
      <c r="J11" s="3"/>
      <c r="K11" s="3"/>
      <c r="L11" s="11"/>
      <c r="M11" s="128"/>
      <c r="N11" s="11"/>
      <c r="O11" s="128"/>
      <c r="P11" s="129"/>
      <c r="Q11" s="11"/>
    </row>
    <row r="12" spans="1:17" s="1" customFormat="1" ht="12.75">
      <c r="A12" s="127"/>
      <c r="B12" s="127"/>
      <c r="C12" s="109"/>
      <c r="D12" s="189"/>
      <c r="E12" s="164"/>
      <c r="F12" s="44"/>
      <c r="G12" s="3"/>
      <c r="H12" s="3"/>
      <c r="I12" s="3"/>
      <c r="J12" s="3"/>
      <c r="K12" s="3"/>
      <c r="L12" s="11"/>
      <c r="M12" s="128"/>
      <c r="N12" s="11"/>
      <c r="O12" s="128"/>
      <c r="P12" s="129"/>
      <c r="Q12" s="11"/>
    </row>
    <row r="13" spans="1:17" s="1" customFormat="1" ht="12.75">
      <c r="A13" s="127"/>
      <c r="B13" s="127"/>
      <c r="C13" s="33"/>
      <c r="D13" s="35"/>
      <c r="E13" s="3"/>
      <c r="F13" s="3"/>
      <c r="G13" s="3"/>
      <c r="H13" s="3"/>
      <c r="I13" s="3"/>
      <c r="J13" s="3"/>
      <c r="K13" s="3"/>
      <c r="L13" s="11"/>
      <c r="M13" s="128"/>
      <c r="N13" s="11"/>
      <c r="O13" s="128"/>
      <c r="P13" s="129"/>
      <c r="Q13" s="11"/>
    </row>
    <row r="14" spans="1:17" s="1" customFormat="1" ht="12.75">
      <c r="A14" s="127"/>
      <c r="B14" s="127"/>
      <c r="C14" s="36"/>
      <c r="D14" s="189"/>
      <c r="E14" s="3"/>
      <c r="F14" s="3"/>
      <c r="G14" s="3"/>
      <c r="H14" s="3"/>
      <c r="I14" s="3"/>
      <c r="J14" s="3"/>
      <c r="K14" s="374" t="s">
        <v>318</v>
      </c>
      <c r="L14" s="11"/>
      <c r="M14" s="128"/>
      <c r="N14" s="11"/>
      <c r="O14" s="128"/>
      <c r="P14" s="129"/>
      <c r="Q14" s="11"/>
    </row>
    <row r="15" spans="1:17" s="1" customFormat="1" ht="12.75">
      <c r="A15" s="130"/>
      <c r="B15" s="130"/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3"/>
      <c r="O15" s="134"/>
      <c r="P15" s="135"/>
      <c r="Q15" s="133"/>
    </row>
    <row r="16" spans="1:17" s="1" customFormat="1" ht="13.5" customHeight="1">
      <c r="A16" s="576" t="s">
        <v>179</v>
      </c>
      <c r="B16" s="579" t="s">
        <v>180</v>
      </c>
      <c r="C16" s="376"/>
      <c r="D16" s="582" t="s">
        <v>16</v>
      </c>
      <c r="E16" s="153"/>
      <c r="F16" s="582" t="s">
        <v>15</v>
      </c>
      <c r="G16" s="585" t="s">
        <v>17</v>
      </c>
      <c r="H16" s="586"/>
      <c r="I16" s="586"/>
      <c r="J16" s="586"/>
      <c r="K16" s="586"/>
      <c r="L16" s="587"/>
      <c r="M16" s="377"/>
      <c r="N16" s="378"/>
      <c r="O16" s="378" t="s">
        <v>12</v>
      </c>
      <c r="P16" s="379"/>
      <c r="Q16" s="380"/>
    </row>
    <row r="17" spans="1:17" s="1" customFormat="1" ht="12.75" customHeight="1">
      <c r="A17" s="577"/>
      <c r="B17" s="580"/>
      <c r="C17" s="381"/>
      <c r="D17" s="583"/>
      <c r="E17" s="154"/>
      <c r="F17" s="583"/>
      <c r="G17" s="588" t="s">
        <v>13</v>
      </c>
      <c r="H17" s="591" t="s">
        <v>181</v>
      </c>
      <c r="I17" s="382" t="s">
        <v>19</v>
      </c>
      <c r="J17" s="571" t="s">
        <v>182</v>
      </c>
      <c r="K17" s="383"/>
      <c r="L17" s="381"/>
      <c r="M17" s="573" t="s">
        <v>18</v>
      </c>
      <c r="N17" s="382" t="s">
        <v>19</v>
      </c>
      <c r="O17" s="571" t="s">
        <v>182</v>
      </c>
      <c r="P17" s="383"/>
      <c r="Q17" s="383"/>
    </row>
    <row r="18" spans="1:17" s="1" customFormat="1" ht="15" customHeight="1">
      <c r="A18" s="577"/>
      <c r="B18" s="580"/>
      <c r="C18" s="381" t="s">
        <v>183</v>
      </c>
      <c r="D18" s="583"/>
      <c r="E18" s="154"/>
      <c r="F18" s="583"/>
      <c r="G18" s="589"/>
      <c r="H18" s="592"/>
      <c r="I18" s="382" t="s">
        <v>21</v>
      </c>
      <c r="J18" s="572"/>
      <c r="K18" s="383" t="s">
        <v>184</v>
      </c>
      <c r="L18" s="383" t="s">
        <v>14</v>
      </c>
      <c r="M18" s="574"/>
      <c r="N18" s="382" t="s">
        <v>21</v>
      </c>
      <c r="O18" s="572"/>
      <c r="P18" s="383" t="s">
        <v>184</v>
      </c>
      <c r="Q18" s="383" t="s">
        <v>20</v>
      </c>
    </row>
    <row r="19" spans="1:17" s="1" customFormat="1" ht="28.5" customHeight="1">
      <c r="A19" s="578"/>
      <c r="B19" s="581"/>
      <c r="C19" s="384"/>
      <c r="D19" s="584"/>
      <c r="E19" s="155"/>
      <c r="F19" s="584"/>
      <c r="G19" s="590"/>
      <c r="H19" s="593"/>
      <c r="I19" s="385"/>
      <c r="J19" s="385"/>
      <c r="K19" s="386"/>
      <c r="L19" s="387"/>
      <c r="M19" s="575"/>
      <c r="N19" s="386"/>
      <c r="O19" s="386"/>
      <c r="P19" s="386"/>
      <c r="Q19" s="388"/>
    </row>
    <row r="20" spans="1:17" s="1" customFormat="1" ht="18" customHeight="1">
      <c r="A20" s="22">
        <v>1</v>
      </c>
      <c r="B20" s="22">
        <v>2</v>
      </c>
      <c r="C20" s="22">
        <v>3</v>
      </c>
      <c r="D20" s="23">
        <v>4</v>
      </c>
      <c r="E20" s="22"/>
      <c r="F20" s="23">
        <v>5</v>
      </c>
      <c r="G20" s="38">
        <v>6</v>
      </c>
      <c r="H20" s="24">
        <v>7</v>
      </c>
      <c r="I20" s="25">
        <v>8</v>
      </c>
      <c r="J20" s="26">
        <v>9</v>
      </c>
      <c r="K20" s="27">
        <v>10</v>
      </c>
      <c r="L20" s="25">
        <v>11</v>
      </c>
      <c r="M20" s="39">
        <v>12</v>
      </c>
      <c r="N20" s="28">
        <v>13</v>
      </c>
      <c r="O20" s="29">
        <v>14</v>
      </c>
      <c r="P20" s="25">
        <v>15</v>
      </c>
      <c r="Q20" s="25">
        <v>16</v>
      </c>
    </row>
    <row r="21" spans="1:17" s="1" customFormat="1" ht="18" customHeight="1">
      <c r="A21" s="22"/>
      <c r="B21" s="22"/>
      <c r="C21" s="42" t="s">
        <v>89</v>
      </c>
      <c r="D21" s="22"/>
      <c r="E21" s="22"/>
      <c r="F21" s="23"/>
      <c r="G21" s="38"/>
      <c r="H21" s="24"/>
      <c r="I21" s="25"/>
      <c r="J21" s="26"/>
      <c r="K21" s="27"/>
      <c r="L21" s="25"/>
      <c r="M21" s="39"/>
      <c r="N21" s="28"/>
      <c r="O21" s="29"/>
      <c r="P21" s="25"/>
      <c r="Q21" s="25"/>
    </row>
    <row r="22" spans="1:17" s="1" customFormat="1" ht="18" customHeight="1">
      <c r="A22" s="22"/>
      <c r="B22" s="187" t="s">
        <v>1</v>
      </c>
      <c r="C22" s="229" t="s">
        <v>2</v>
      </c>
      <c r="D22" s="230"/>
      <c r="E22" s="230"/>
      <c r="F22" s="230"/>
      <c r="G22" s="38"/>
      <c r="H22" s="23"/>
      <c r="I22" s="25"/>
      <c r="J22" s="165"/>
      <c r="K22" s="27"/>
      <c r="L22" s="28"/>
      <c r="M22" s="166"/>
      <c r="N22" s="28"/>
      <c r="O22" s="29"/>
      <c r="P22" s="25"/>
      <c r="Q22" s="167"/>
    </row>
    <row r="23" spans="1:17" s="1" customFormat="1" ht="18" customHeight="1">
      <c r="A23" s="22">
        <v>1</v>
      </c>
      <c r="B23" s="203" t="s">
        <v>97</v>
      </c>
      <c r="C23" s="245" t="s">
        <v>93</v>
      </c>
      <c r="D23" s="148" t="s">
        <v>135</v>
      </c>
      <c r="E23" s="148"/>
      <c r="F23" s="246">
        <v>4</v>
      </c>
      <c r="G23" s="247"/>
      <c r="H23" s="90"/>
      <c r="I23" s="12"/>
      <c r="J23" s="84"/>
      <c r="K23" s="248"/>
      <c r="L23" s="210"/>
      <c r="M23" s="211"/>
      <c r="N23" s="212"/>
      <c r="O23" s="210"/>
      <c r="P23" s="213"/>
      <c r="Q23" s="214"/>
    </row>
    <row r="24" spans="1:17" s="1" customFormat="1" ht="18" customHeight="1">
      <c r="A24" s="137">
        <f>A23+1</f>
        <v>2</v>
      </c>
      <c r="B24" s="203" t="s">
        <v>78</v>
      </c>
      <c r="C24" s="149" t="s">
        <v>99</v>
      </c>
      <c r="D24" s="148" t="s">
        <v>22</v>
      </c>
      <c r="E24" s="148"/>
      <c r="F24" s="186">
        <v>18.8</v>
      </c>
      <c r="G24" s="249"/>
      <c r="H24" s="90"/>
      <c r="I24" s="250"/>
      <c r="J24" s="251"/>
      <c r="K24" s="248"/>
      <c r="L24" s="210"/>
      <c r="M24" s="211"/>
      <c r="N24" s="212"/>
      <c r="O24" s="210"/>
      <c r="P24" s="213"/>
      <c r="Q24" s="214"/>
    </row>
    <row r="25" spans="1:17" s="1" customFormat="1" ht="18" customHeight="1">
      <c r="A25" s="137">
        <f aca="true" t="shared" si="0" ref="A25:A35">A24+1</f>
        <v>3</v>
      </c>
      <c r="B25" s="203" t="s">
        <v>96</v>
      </c>
      <c r="C25" s="149" t="s">
        <v>95</v>
      </c>
      <c r="D25" s="148" t="s">
        <v>135</v>
      </c>
      <c r="E25" s="148"/>
      <c r="F25" s="186">
        <v>41</v>
      </c>
      <c r="G25" s="249"/>
      <c r="H25" s="90"/>
      <c r="I25" s="250"/>
      <c r="J25" s="251"/>
      <c r="K25" s="248"/>
      <c r="L25" s="210"/>
      <c r="M25" s="211"/>
      <c r="N25" s="212"/>
      <c r="O25" s="210"/>
      <c r="P25" s="213"/>
      <c r="Q25" s="214"/>
    </row>
    <row r="26" spans="1:17" s="1" customFormat="1" ht="18" customHeight="1">
      <c r="A26" s="137">
        <f t="shared" si="0"/>
        <v>4</v>
      </c>
      <c r="B26" s="252" t="s">
        <v>94</v>
      </c>
      <c r="C26" s="149" t="s">
        <v>92</v>
      </c>
      <c r="D26" s="148" t="s">
        <v>135</v>
      </c>
      <c r="E26" s="148"/>
      <c r="F26" s="186">
        <v>20.6</v>
      </c>
      <c r="G26" s="249"/>
      <c r="H26" s="90"/>
      <c r="I26" s="250"/>
      <c r="J26" s="251"/>
      <c r="K26" s="248"/>
      <c r="L26" s="210"/>
      <c r="M26" s="211"/>
      <c r="N26" s="212"/>
      <c r="O26" s="210"/>
      <c r="P26" s="213"/>
      <c r="Q26" s="214"/>
    </row>
    <row r="27" spans="1:17" s="1" customFormat="1" ht="18" customHeight="1">
      <c r="A27" s="137">
        <f t="shared" si="0"/>
        <v>5</v>
      </c>
      <c r="B27" s="203" t="s">
        <v>82</v>
      </c>
      <c r="C27" s="149" t="s">
        <v>98</v>
      </c>
      <c r="D27" s="148" t="s">
        <v>25</v>
      </c>
      <c r="E27" s="148"/>
      <c r="F27" s="186">
        <v>2</v>
      </c>
      <c r="G27" s="105"/>
      <c r="H27" s="90"/>
      <c r="I27" s="250"/>
      <c r="J27" s="84"/>
      <c r="K27" s="248"/>
      <c r="L27" s="210"/>
      <c r="M27" s="211"/>
      <c r="N27" s="212"/>
      <c r="O27" s="210"/>
      <c r="P27" s="213"/>
      <c r="Q27" s="214"/>
    </row>
    <row r="28" spans="1:17" s="1" customFormat="1" ht="18" customHeight="1">
      <c r="A28" s="137">
        <f t="shared" si="0"/>
        <v>6</v>
      </c>
      <c r="B28" s="203" t="s">
        <v>269</v>
      </c>
      <c r="C28" s="149" t="s">
        <v>270</v>
      </c>
      <c r="D28" s="148" t="s">
        <v>25</v>
      </c>
      <c r="E28" s="148"/>
      <c r="F28" s="186">
        <v>9</v>
      </c>
      <c r="G28" s="105"/>
      <c r="H28" s="90"/>
      <c r="I28" s="250"/>
      <c r="J28" s="84"/>
      <c r="K28" s="248"/>
      <c r="L28" s="210"/>
      <c r="M28" s="211"/>
      <c r="N28" s="212"/>
      <c r="O28" s="210"/>
      <c r="P28" s="213"/>
      <c r="Q28" s="214"/>
    </row>
    <row r="29" spans="1:17" s="1" customFormat="1" ht="36" customHeight="1">
      <c r="A29" s="594">
        <f t="shared" si="0"/>
        <v>7</v>
      </c>
      <c r="B29" s="253" t="s">
        <v>23</v>
      </c>
      <c r="C29" s="595" t="s">
        <v>342</v>
      </c>
      <c r="D29" s="148" t="s">
        <v>135</v>
      </c>
      <c r="E29" s="481"/>
      <c r="F29" s="481">
        <v>70</v>
      </c>
      <c r="G29" s="482"/>
      <c r="H29" s="90"/>
      <c r="I29" s="482"/>
      <c r="J29" s="482"/>
      <c r="K29" s="482"/>
      <c r="L29" s="210"/>
      <c r="M29" s="211"/>
      <c r="N29" s="212"/>
      <c r="O29" s="210"/>
      <c r="P29" s="213"/>
      <c r="Q29" s="214"/>
    </row>
    <row r="30" spans="1:17" s="1" customFormat="1" ht="24.75" customHeight="1">
      <c r="A30" s="137">
        <f t="shared" si="0"/>
        <v>8</v>
      </c>
      <c r="B30" s="290" t="s">
        <v>23</v>
      </c>
      <c r="C30" s="479" t="s">
        <v>254</v>
      </c>
      <c r="D30" s="480" t="s">
        <v>25</v>
      </c>
      <c r="E30" s="481"/>
      <c r="F30" s="481">
        <v>33</v>
      </c>
      <c r="G30" s="482"/>
      <c r="H30" s="482"/>
      <c r="I30" s="482"/>
      <c r="J30" s="482"/>
      <c r="K30" s="482"/>
      <c r="L30" s="210"/>
      <c r="M30" s="211"/>
      <c r="N30" s="212"/>
      <c r="O30" s="210"/>
      <c r="P30" s="213"/>
      <c r="Q30" s="214"/>
    </row>
    <row r="31" spans="1:17" s="1" customFormat="1" ht="36" customHeight="1">
      <c r="A31" s="137">
        <f t="shared" si="0"/>
        <v>9</v>
      </c>
      <c r="B31" s="253" t="s">
        <v>23</v>
      </c>
      <c r="C31" s="149" t="s">
        <v>121</v>
      </c>
      <c r="D31" s="148" t="s">
        <v>135</v>
      </c>
      <c r="E31" s="148"/>
      <c r="F31" s="186">
        <f>25.7+1.85</f>
        <v>27.55</v>
      </c>
      <c r="G31" s="105"/>
      <c r="H31" s="90"/>
      <c r="I31" s="12"/>
      <c r="J31" s="84"/>
      <c r="K31" s="248"/>
      <c r="L31" s="210"/>
      <c r="M31" s="211"/>
      <c r="N31" s="212"/>
      <c r="O31" s="210"/>
      <c r="P31" s="213"/>
      <c r="Q31" s="214"/>
    </row>
    <row r="32" spans="1:17" s="1" customFormat="1" ht="31.5" customHeight="1">
      <c r="A32" s="137">
        <f t="shared" si="0"/>
        <v>10</v>
      </c>
      <c r="B32" s="203" t="s">
        <v>80</v>
      </c>
      <c r="C32" s="149" t="s">
        <v>120</v>
      </c>
      <c r="D32" s="148" t="s">
        <v>135</v>
      </c>
      <c r="E32" s="148"/>
      <c r="F32" s="186">
        <f>237.8+27.5</f>
        <v>265.3</v>
      </c>
      <c r="G32" s="105"/>
      <c r="H32" s="90"/>
      <c r="I32" s="250"/>
      <c r="J32" s="84"/>
      <c r="K32" s="91"/>
      <c r="L32" s="210"/>
      <c r="M32" s="211"/>
      <c r="N32" s="212"/>
      <c r="O32" s="210"/>
      <c r="P32" s="213"/>
      <c r="Q32" s="214"/>
    </row>
    <row r="33" spans="1:17" s="1" customFormat="1" ht="31.5" customHeight="1">
      <c r="A33" s="137">
        <f t="shared" si="0"/>
        <v>11</v>
      </c>
      <c r="B33" s="203" t="s">
        <v>101</v>
      </c>
      <c r="C33" s="149" t="s">
        <v>102</v>
      </c>
      <c r="D33" s="148" t="s">
        <v>135</v>
      </c>
      <c r="E33" s="148"/>
      <c r="F33" s="186">
        <v>60.4</v>
      </c>
      <c r="G33" s="105"/>
      <c r="H33" s="90"/>
      <c r="I33" s="250"/>
      <c r="J33" s="84"/>
      <c r="K33" s="91"/>
      <c r="L33" s="210"/>
      <c r="M33" s="211"/>
      <c r="N33" s="212"/>
      <c r="O33" s="210"/>
      <c r="P33" s="213"/>
      <c r="Q33" s="214"/>
    </row>
    <row r="34" spans="1:17" s="1" customFormat="1" ht="18" customHeight="1">
      <c r="A34" s="137">
        <f t="shared" si="0"/>
        <v>12</v>
      </c>
      <c r="B34" s="253" t="s">
        <v>86</v>
      </c>
      <c r="C34" s="149" t="s">
        <v>87</v>
      </c>
      <c r="D34" s="148" t="s">
        <v>36</v>
      </c>
      <c r="E34" s="148"/>
      <c r="F34" s="186">
        <v>36</v>
      </c>
      <c r="G34" s="105"/>
      <c r="H34" s="90"/>
      <c r="I34" s="250"/>
      <c r="J34" s="84"/>
      <c r="K34" s="91"/>
      <c r="L34" s="210"/>
      <c r="M34" s="211"/>
      <c r="N34" s="212"/>
      <c r="O34" s="210"/>
      <c r="P34" s="213"/>
      <c r="Q34" s="214"/>
    </row>
    <row r="35" spans="1:17" s="1" customFormat="1" ht="18" customHeight="1">
      <c r="A35" s="137">
        <f t="shared" si="0"/>
        <v>13</v>
      </c>
      <c r="B35" s="203" t="s">
        <v>8</v>
      </c>
      <c r="C35" s="149" t="s">
        <v>79</v>
      </c>
      <c r="D35" s="148" t="s">
        <v>305</v>
      </c>
      <c r="E35" s="148"/>
      <c r="F35" s="186">
        <v>28</v>
      </c>
      <c r="G35" s="328"/>
      <c r="H35" s="328"/>
      <c r="I35" s="329"/>
      <c r="J35" s="328"/>
      <c r="K35" s="328"/>
      <c r="L35" s="210"/>
      <c r="M35" s="211"/>
      <c r="N35" s="212"/>
      <c r="O35" s="210"/>
      <c r="P35" s="213"/>
      <c r="Q35" s="214"/>
    </row>
    <row r="36" spans="1:17" s="1" customFormat="1" ht="18" customHeight="1">
      <c r="A36" s="137"/>
      <c r="B36" s="203"/>
      <c r="C36" s="254" t="s">
        <v>24</v>
      </c>
      <c r="D36" s="255"/>
      <c r="E36" s="255"/>
      <c r="F36" s="255"/>
      <c r="G36" s="256"/>
      <c r="H36" s="257"/>
      <c r="I36" s="258"/>
      <c r="J36" s="256"/>
      <c r="K36" s="234"/>
      <c r="L36" s="215"/>
      <c r="M36" s="215"/>
      <c r="N36" s="215"/>
      <c r="O36" s="215"/>
      <c r="P36" s="215"/>
      <c r="Q36" s="215"/>
    </row>
    <row r="37" spans="1:17" s="1" customFormat="1" ht="18" customHeight="1">
      <c r="A37" s="137"/>
      <c r="B37" s="187" t="s">
        <v>46</v>
      </c>
      <c r="C37" s="259" t="s">
        <v>47</v>
      </c>
      <c r="D37" s="260"/>
      <c r="E37" s="260"/>
      <c r="F37" s="260"/>
      <c r="G37" s="38"/>
      <c r="H37" s="23"/>
      <c r="I37" s="25"/>
      <c r="J37" s="165"/>
      <c r="K37" s="27"/>
      <c r="L37" s="217"/>
      <c r="M37" s="218"/>
      <c r="N37" s="217"/>
      <c r="O37" s="219"/>
      <c r="P37" s="216"/>
      <c r="Q37" s="220"/>
    </row>
    <row r="38" spans="1:17" s="1" customFormat="1" ht="52.5" customHeight="1">
      <c r="A38" s="137"/>
      <c r="B38" s="22"/>
      <c r="C38" s="261" t="s">
        <v>341</v>
      </c>
      <c r="D38" s="255"/>
      <c r="E38" s="255"/>
      <c r="F38" s="255"/>
      <c r="G38" s="262"/>
      <c r="H38" s="263"/>
      <c r="I38" s="12"/>
      <c r="J38" s="84"/>
      <c r="K38" s="264"/>
      <c r="L38" s="210"/>
      <c r="M38" s="211"/>
      <c r="N38" s="212"/>
      <c r="O38" s="210"/>
      <c r="P38" s="213"/>
      <c r="Q38" s="214"/>
    </row>
    <row r="39" spans="1:17" s="1" customFormat="1" ht="37.5" customHeight="1">
      <c r="A39" s="137">
        <f>A35+1</f>
        <v>14</v>
      </c>
      <c r="B39" s="253" t="s">
        <v>23</v>
      </c>
      <c r="C39" s="265" t="s">
        <v>340</v>
      </c>
      <c r="D39" s="266" t="s">
        <v>25</v>
      </c>
      <c r="E39" s="267"/>
      <c r="F39" s="268">
        <v>1</v>
      </c>
      <c r="G39" s="269"/>
      <c r="H39" s="90"/>
      <c r="I39" s="12"/>
      <c r="J39" s="270"/>
      <c r="K39" s="271"/>
      <c r="L39" s="210"/>
      <c r="M39" s="211"/>
      <c r="N39" s="212"/>
      <c r="O39" s="210"/>
      <c r="P39" s="213"/>
      <c r="Q39" s="214"/>
    </row>
    <row r="40" spans="1:17" s="1" customFormat="1" ht="37.5" customHeight="1">
      <c r="A40" s="137">
        <f>A39+1</f>
        <v>15</v>
      </c>
      <c r="B40" s="253" t="s">
        <v>23</v>
      </c>
      <c r="C40" s="265" t="s">
        <v>132</v>
      </c>
      <c r="D40" s="266" t="s">
        <v>25</v>
      </c>
      <c r="E40" s="267"/>
      <c r="F40" s="268">
        <v>1</v>
      </c>
      <c r="G40" s="269"/>
      <c r="H40" s="90"/>
      <c r="I40" s="12"/>
      <c r="J40" s="270"/>
      <c r="K40" s="271"/>
      <c r="L40" s="210"/>
      <c r="M40" s="211"/>
      <c r="N40" s="212"/>
      <c r="O40" s="210"/>
      <c r="P40" s="213"/>
      <c r="Q40" s="214"/>
    </row>
    <row r="41" spans="1:17" s="1" customFormat="1" ht="41.25" customHeight="1">
      <c r="A41" s="137">
        <f aca="true" t="shared" si="1" ref="A41:A52">A40+1</f>
        <v>16</v>
      </c>
      <c r="B41" s="253" t="s">
        <v>23</v>
      </c>
      <c r="C41" s="265" t="s">
        <v>339</v>
      </c>
      <c r="D41" s="266" t="s">
        <v>25</v>
      </c>
      <c r="E41" s="272"/>
      <c r="F41" s="273">
        <v>1</v>
      </c>
      <c r="G41" s="269"/>
      <c r="H41" s="90"/>
      <c r="I41" s="12"/>
      <c r="J41" s="274"/>
      <c r="K41" s="275"/>
      <c r="L41" s="210"/>
      <c r="M41" s="211"/>
      <c r="N41" s="212"/>
      <c r="O41" s="210"/>
      <c r="P41" s="213"/>
      <c r="Q41" s="214"/>
    </row>
    <row r="42" spans="1:17" s="1" customFormat="1" ht="19.5" customHeight="1">
      <c r="A42" s="137">
        <f t="shared" si="1"/>
        <v>17</v>
      </c>
      <c r="B42" s="253" t="s">
        <v>23</v>
      </c>
      <c r="C42" s="276" t="s">
        <v>133</v>
      </c>
      <c r="D42" s="266" t="s">
        <v>25</v>
      </c>
      <c r="E42" s="267"/>
      <c r="F42" s="268">
        <v>1</v>
      </c>
      <c r="G42" s="269"/>
      <c r="H42" s="90"/>
      <c r="I42" s="12"/>
      <c r="J42" s="274"/>
      <c r="K42" s="275"/>
      <c r="L42" s="210"/>
      <c r="M42" s="211"/>
      <c r="N42" s="212"/>
      <c r="O42" s="210"/>
      <c r="P42" s="213"/>
      <c r="Q42" s="214"/>
    </row>
    <row r="43" spans="1:17" s="1" customFormat="1" ht="37.5" customHeight="1">
      <c r="A43" s="137">
        <f t="shared" si="1"/>
        <v>18</v>
      </c>
      <c r="B43" s="253" t="s">
        <v>23</v>
      </c>
      <c r="C43" s="276" t="s">
        <v>134</v>
      </c>
      <c r="D43" s="266" t="s">
        <v>25</v>
      </c>
      <c r="E43" s="267"/>
      <c r="F43" s="273">
        <v>1</v>
      </c>
      <c r="G43" s="269"/>
      <c r="H43" s="90"/>
      <c r="I43" s="12"/>
      <c r="J43" s="274"/>
      <c r="K43" s="275"/>
      <c r="L43" s="210"/>
      <c r="M43" s="211"/>
      <c r="N43" s="212"/>
      <c r="O43" s="210"/>
      <c r="P43" s="213"/>
      <c r="Q43" s="214"/>
    </row>
    <row r="44" spans="1:17" s="1" customFormat="1" ht="24" customHeight="1">
      <c r="A44" s="137">
        <f t="shared" si="1"/>
        <v>19</v>
      </c>
      <c r="B44" s="253" t="s">
        <v>23</v>
      </c>
      <c r="C44" s="276" t="s">
        <v>52</v>
      </c>
      <c r="D44" s="266" t="s">
        <v>3</v>
      </c>
      <c r="E44" s="272"/>
      <c r="F44" s="273">
        <v>1</v>
      </c>
      <c r="G44" s="269"/>
      <c r="H44" s="90"/>
      <c r="I44" s="12"/>
      <c r="J44" s="274"/>
      <c r="K44" s="275"/>
      <c r="L44" s="210"/>
      <c r="M44" s="211"/>
      <c r="N44" s="212"/>
      <c r="O44" s="210"/>
      <c r="P44" s="213"/>
      <c r="Q44" s="214"/>
    </row>
    <row r="45" spans="1:17" s="1" customFormat="1" ht="70.5" customHeight="1">
      <c r="A45" s="137">
        <f t="shared" si="1"/>
        <v>20</v>
      </c>
      <c r="B45" s="253" t="s">
        <v>23</v>
      </c>
      <c r="C45" s="276" t="s">
        <v>137</v>
      </c>
      <c r="D45" s="277" t="s">
        <v>26</v>
      </c>
      <c r="E45" s="272"/>
      <c r="F45" s="268">
        <v>1</v>
      </c>
      <c r="G45" s="269"/>
      <c r="H45" s="90"/>
      <c r="I45" s="12"/>
      <c r="J45" s="274"/>
      <c r="K45" s="271"/>
      <c r="L45" s="210"/>
      <c r="M45" s="211"/>
      <c r="N45" s="212"/>
      <c r="O45" s="210"/>
      <c r="P45" s="213"/>
      <c r="Q45" s="214"/>
    </row>
    <row r="46" spans="1:17" s="1" customFormat="1" ht="33.75" customHeight="1">
      <c r="A46" s="137">
        <f t="shared" si="1"/>
        <v>21</v>
      </c>
      <c r="B46" s="253" t="s">
        <v>23</v>
      </c>
      <c r="C46" s="278" t="s">
        <v>337</v>
      </c>
      <c r="D46" s="279" t="s">
        <v>22</v>
      </c>
      <c r="E46" s="272"/>
      <c r="F46" s="273">
        <v>60</v>
      </c>
      <c r="G46" s="269"/>
      <c r="H46" s="90"/>
      <c r="I46" s="12"/>
      <c r="J46" s="274"/>
      <c r="K46" s="275"/>
      <c r="L46" s="210"/>
      <c r="M46" s="211"/>
      <c r="N46" s="212"/>
      <c r="O46" s="210"/>
      <c r="P46" s="213"/>
      <c r="Q46" s="214"/>
    </row>
    <row r="47" spans="1:17" s="1" customFormat="1" ht="20.25" customHeight="1">
      <c r="A47" s="137">
        <f t="shared" si="1"/>
        <v>22</v>
      </c>
      <c r="B47" s="253" t="s">
        <v>23</v>
      </c>
      <c r="C47" s="280" t="s">
        <v>338</v>
      </c>
      <c r="D47" s="266" t="s">
        <v>25</v>
      </c>
      <c r="E47" s="272"/>
      <c r="F47" s="273">
        <v>1</v>
      </c>
      <c r="G47" s="269"/>
      <c r="H47" s="90"/>
      <c r="I47" s="12"/>
      <c r="J47" s="274"/>
      <c r="K47" s="275"/>
      <c r="L47" s="210"/>
      <c r="M47" s="211"/>
      <c r="N47" s="212"/>
      <c r="O47" s="210"/>
      <c r="P47" s="213"/>
      <c r="Q47" s="214"/>
    </row>
    <row r="48" spans="1:17" s="1" customFormat="1" ht="33.75" customHeight="1">
      <c r="A48" s="137">
        <f t="shared" si="1"/>
        <v>23</v>
      </c>
      <c r="B48" s="253" t="s">
        <v>23</v>
      </c>
      <c r="C48" s="280" t="s">
        <v>53</v>
      </c>
      <c r="D48" s="266" t="s">
        <v>25</v>
      </c>
      <c r="E48" s="272"/>
      <c r="F48" s="273">
        <v>1</v>
      </c>
      <c r="G48" s="269"/>
      <c r="H48" s="90"/>
      <c r="I48" s="12"/>
      <c r="J48" s="274"/>
      <c r="K48" s="275"/>
      <c r="L48" s="210"/>
      <c r="M48" s="211"/>
      <c r="N48" s="212"/>
      <c r="O48" s="210"/>
      <c r="P48" s="213"/>
      <c r="Q48" s="214"/>
    </row>
    <row r="49" spans="1:17" s="1" customFormat="1" ht="36" customHeight="1">
      <c r="A49" s="137">
        <f t="shared" si="1"/>
        <v>24</v>
      </c>
      <c r="B49" s="253" t="s">
        <v>23</v>
      </c>
      <c r="C49" s="280" t="s">
        <v>48</v>
      </c>
      <c r="D49" s="266" t="s">
        <v>25</v>
      </c>
      <c r="E49" s="272"/>
      <c r="F49" s="273">
        <v>1</v>
      </c>
      <c r="G49" s="269"/>
      <c r="H49" s="90"/>
      <c r="I49" s="12"/>
      <c r="J49" s="274"/>
      <c r="K49" s="275"/>
      <c r="L49" s="210"/>
      <c r="M49" s="211"/>
      <c r="N49" s="212"/>
      <c r="O49" s="210"/>
      <c r="P49" s="213"/>
      <c r="Q49" s="214"/>
    </row>
    <row r="50" spans="1:17" s="1" customFormat="1" ht="20.25" customHeight="1">
      <c r="A50" s="137">
        <f t="shared" si="1"/>
        <v>25</v>
      </c>
      <c r="B50" s="253" t="s">
        <v>23</v>
      </c>
      <c r="C50" s="280" t="s">
        <v>54</v>
      </c>
      <c r="D50" s="266" t="s">
        <v>3</v>
      </c>
      <c r="E50" s="272"/>
      <c r="F50" s="273">
        <v>1</v>
      </c>
      <c r="G50" s="269"/>
      <c r="H50" s="90"/>
      <c r="I50" s="12"/>
      <c r="J50" s="274"/>
      <c r="K50" s="275"/>
      <c r="L50" s="210"/>
      <c r="M50" s="211"/>
      <c r="N50" s="212"/>
      <c r="O50" s="210"/>
      <c r="P50" s="213"/>
      <c r="Q50" s="214"/>
    </row>
    <row r="51" spans="1:17" s="1" customFormat="1" ht="37.5" customHeight="1">
      <c r="A51" s="137">
        <f t="shared" si="1"/>
        <v>26</v>
      </c>
      <c r="B51" s="253" t="s">
        <v>23</v>
      </c>
      <c r="C51" s="281" t="s">
        <v>49</v>
      </c>
      <c r="D51" s="141" t="s">
        <v>26</v>
      </c>
      <c r="E51" s="272"/>
      <c r="F51" s="282">
        <v>1</v>
      </c>
      <c r="G51" s="269"/>
      <c r="H51" s="90"/>
      <c r="I51" s="12"/>
      <c r="J51" s="274"/>
      <c r="K51" s="283"/>
      <c r="L51" s="210"/>
      <c r="M51" s="211"/>
      <c r="N51" s="212"/>
      <c r="O51" s="210"/>
      <c r="P51" s="213"/>
      <c r="Q51" s="214"/>
    </row>
    <row r="52" spans="1:17" s="1" customFormat="1" ht="29.25" customHeight="1">
      <c r="A52" s="137">
        <f t="shared" si="1"/>
        <v>27</v>
      </c>
      <c r="B52" s="253" t="s">
        <v>23</v>
      </c>
      <c r="C52" s="280" t="s">
        <v>138</v>
      </c>
      <c r="D52" s="266" t="s">
        <v>22</v>
      </c>
      <c r="E52" s="284"/>
      <c r="F52" s="273">
        <v>12</v>
      </c>
      <c r="G52" s="269"/>
      <c r="H52" s="90"/>
      <c r="I52" s="12"/>
      <c r="J52" s="274"/>
      <c r="K52" s="275"/>
      <c r="L52" s="210"/>
      <c r="M52" s="211"/>
      <c r="N52" s="212"/>
      <c r="O52" s="210"/>
      <c r="P52" s="213"/>
      <c r="Q52" s="214"/>
    </row>
    <row r="53" spans="1:17" s="1" customFormat="1" ht="18.75" customHeight="1">
      <c r="A53" s="137"/>
      <c r="B53" s="253"/>
      <c r="C53" s="254" t="s">
        <v>24</v>
      </c>
      <c r="D53" s="255"/>
      <c r="E53" s="255"/>
      <c r="F53" s="255"/>
      <c r="G53" s="256"/>
      <c r="H53" s="90"/>
      <c r="I53" s="12"/>
      <c r="J53" s="256"/>
      <c r="K53" s="234"/>
      <c r="L53" s="215"/>
      <c r="M53" s="215"/>
      <c r="N53" s="215"/>
      <c r="O53" s="215"/>
      <c r="P53" s="215"/>
      <c r="Q53" s="215"/>
    </row>
    <row r="54" spans="1:17" s="1" customFormat="1" ht="18.75" customHeight="1">
      <c r="A54" s="137"/>
      <c r="B54" s="511" t="s">
        <v>267</v>
      </c>
      <c r="C54" s="512" t="s">
        <v>268</v>
      </c>
      <c r="D54" s="255"/>
      <c r="E54" s="255"/>
      <c r="F54" s="255"/>
      <c r="G54" s="256"/>
      <c r="H54" s="90"/>
      <c r="I54" s="12"/>
      <c r="J54" s="256"/>
      <c r="K54" s="264"/>
      <c r="L54" s="215"/>
      <c r="M54" s="215"/>
      <c r="N54" s="215"/>
      <c r="O54" s="215"/>
      <c r="P54" s="215"/>
      <c r="Q54" s="215"/>
    </row>
    <row r="55" spans="1:17" s="1" customFormat="1" ht="18.75" customHeight="1">
      <c r="A55" s="137">
        <f>A52+1</f>
        <v>28</v>
      </c>
      <c r="B55" s="516" t="s">
        <v>279</v>
      </c>
      <c r="C55" s="517" t="s">
        <v>280</v>
      </c>
      <c r="D55" s="518" t="s">
        <v>25</v>
      </c>
      <c r="E55" s="255"/>
      <c r="F55" s="522">
        <v>3</v>
      </c>
      <c r="G55" s="523"/>
      <c r="H55" s="524"/>
      <c r="I55" s="525"/>
      <c r="J55" s="526"/>
      <c r="K55" s="527"/>
      <c r="L55" s="136"/>
      <c r="M55" s="528"/>
      <c r="N55" s="136"/>
      <c r="O55" s="529"/>
      <c r="P55" s="171"/>
      <c r="Q55" s="171"/>
    </row>
    <row r="56" spans="1:17" s="1" customFormat="1" ht="18.75" customHeight="1">
      <c r="A56" s="137">
        <f aca="true" t="shared" si="2" ref="A56:A78">A55+1</f>
        <v>29</v>
      </c>
      <c r="B56" s="519" t="s">
        <v>23</v>
      </c>
      <c r="C56" s="520" t="s">
        <v>284</v>
      </c>
      <c r="D56" s="518" t="s">
        <v>25</v>
      </c>
      <c r="E56" s="255"/>
      <c r="F56" s="522">
        <v>1</v>
      </c>
      <c r="G56" s="523"/>
      <c r="H56" s="530"/>
      <c r="I56" s="525"/>
      <c r="J56" s="526"/>
      <c r="K56" s="531"/>
      <c r="L56" s="136"/>
      <c r="M56" s="528"/>
      <c r="N56" s="136"/>
      <c r="O56" s="529"/>
      <c r="P56" s="171"/>
      <c r="Q56" s="171"/>
    </row>
    <row r="57" spans="1:17" s="1" customFormat="1" ht="18.75" customHeight="1">
      <c r="A57" s="137">
        <f t="shared" si="2"/>
        <v>30</v>
      </c>
      <c r="B57" s="519" t="s">
        <v>23</v>
      </c>
      <c r="C57" s="520" t="s">
        <v>285</v>
      </c>
      <c r="D57" s="518" t="s">
        <v>25</v>
      </c>
      <c r="E57" s="255"/>
      <c r="F57" s="522">
        <v>2</v>
      </c>
      <c r="G57" s="523"/>
      <c r="H57" s="530"/>
      <c r="I57" s="525"/>
      <c r="J57" s="526"/>
      <c r="K57" s="531"/>
      <c r="L57" s="136"/>
      <c r="M57" s="528"/>
      <c r="N57" s="136"/>
      <c r="O57" s="529"/>
      <c r="P57" s="171"/>
      <c r="Q57" s="171"/>
    </row>
    <row r="58" spans="1:17" s="1" customFormat="1" ht="18.75" customHeight="1">
      <c r="A58" s="137">
        <f t="shared" si="2"/>
        <v>31</v>
      </c>
      <c r="B58" s="519" t="s">
        <v>23</v>
      </c>
      <c r="C58" s="520" t="s">
        <v>281</v>
      </c>
      <c r="D58" s="521" t="s">
        <v>282</v>
      </c>
      <c r="E58" s="255"/>
      <c r="F58" s="522">
        <f>ROUND(F55*0.064,2)</f>
        <v>0.19</v>
      </c>
      <c r="G58" s="523"/>
      <c r="H58" s="530"/>
      <c r="I58" s="525"/>
      <c r="J58" s="526"/>
      <c r="K58" s="527"/>
      <c r="L58" s="136"/>
      <c r="M58" s="528"/>
      <c r="N58" s="136"/>
      <c r="O58" s="529"/>
      <c r="P58" s="171"/>
      <c r="Q58" s="171"/>
    </row>
    <row r="59" spans="1:17" s="1" customFormat="1" ht="18.75" customHeight="1">
      <c r="A59" s="137">
        <f t="shared" si="2"/>
        <v>32</v>
      </c>
      <c r="B59" s="519" t="s">
        <v>23</v>
      </c>
      <c r="C59" s="520" t="s">
        <v>283</v>
      </c>
      <c r="D59" s="521" t="s">
        <v>282</v>
      </c>
      <c r="E59" s="255"/>
      <c r="F59" s="522">
        <f>ROUND(F55*0.08,2)</f>
        <v>0.24</v>
      </c>
      <c r="G59" s="523"/>
      <c r="H59" s="530"/>
      <c r="I59" s="525"/>
      <c r="J59" s="526"/>
      <c r="K59" s="527"/>
      <c r="L59" s="136"/>
      <c r="M59" s="528"/>
      <c r="N59" s="136"/>
      <c r="O59" s="529"/>
      <c r="P59" s="171"/>
      <c r="Q59" s="171"/>
    </row>
    <row r="60" spans="1:17" s="1" customFormat="1" ht="18.75" customHeight="1">
      <c r="A60" s="137">
        <f t="shared" si="2"/>
        <v>33</v>
      </c>
      <c r="B60" s="519" t="s">
        <v>23</v>
      </c>
      <c r="C60" s="513" t="s">
        <v>278</v>
      </c>
      <c r="D60" s="148" t="s">
        <v>135</v>
      </c>
      <c r="E60" s="255"/>
      <c r="F60" s="255">
        <v>2.8</v>
      </c>
      <c r="G60" s="256"/>
      <c r="H60" s="90"/>
      <c r="I60" s="12"/>
      <c r="J60" s="256"/>
      <c r="K60" s="275"/>
      <c r="L60" s="210"/>
      <c r="M60" s="211"/>
      <c r="N60" s="212"/>
      <c r="O60" s="210"/>
      <c r="P60" s="213"/>
      <c r="Q60" s="214"/>
    </row>
    <row r="61" spans="1:17" s="1" customFormat="1" ht="43.5" customHeight="1">
      <c r="A61" s="137">
        <f t="shared" si="2"/>
        <v>34</v>
      </c>
      <c r="B61" s="98" t="s">
        <v>23</v>
      </c>
      <c r="C61" s="513" t="s">
        <v>301</v>
      </c>
      <c r="D61" s="148" t="s">
        <v>26</v>
      </c>
      <c r="E61" s="138"/>
      <c r="F61" s="138">
        <v>1</v>
      </c>
      <c r="G61" s="355"/>
      <c r="H61" s="90"/>
      <c r="I61" s="12"/>
      <c r="J61" s="355"/>
      <c r="K61" s="275"/>
      <c r="L61" s="31"/>
      <c r="M61" s="40"/>
      <c r="N61" s="136"/>
      <c r="O61" s="31"/>
      <c r="P61" s="30"/>
      <c r="Q61" s="340"/>
    </row>
    <row r="62" spans="1:17" s="1" customFormat="1" ht="18.75" customHeight="1">
      <c r="A62" s="137"/>
      <c r="B62" s="253"/>
      <c r="C62" s="254" t="s">
        <v>24</v>
      </c>
      <c r="D62" s="255"/>
      <c r="E62" s="255"/>
      <c r="F62" s="255"/>
      <c r="G62" s="256"/>
      <c r="H62" s="257"/>
      <c r="I62" s="258"/>
      <c r="J62" s="256"/>
      <c r="K62" s="234"/>
      <c r="L62" s="215"/>
      <c r="M62" s="215"/>
      <c r="N62" s="215"/>
      <c r="O62" s="215"/>
      <c r="P62" s="215"/>
      <c r="Q62" s="215"/>
    </row>
    <row r="63" spans="1:17" s="1" customFormat="1" ht="18.75" customHeight="1">
      <c r="A63" s="137"/>
      <c r="B63" s="532" t="s">
        <v>286</v>
      </c>
      <c r="C63" s="533" t="s">
        <v>287</v>
      </c>
      <c r="D63" s="141"/>
      <c r="E63" s="255"/>
      <c r="F63" s="255"/>
      <c r="G63" s="256"/>
      <c r="H63" s="257"/>
      <c r="I63" s="258"/>
      <c r="J63" s="256"/>
      <c r="K63" s="264"/>
      <c r="L63" s="215"/>
      <c r="M63" s="215"/>
      <c r="N63" s="215"/>
      <c r="O63" s="215"/>
      <c r="P63" s="215"/>
      <c r="Q63" s="215"/>
    </row>
    <row r="64" spans="1:17" s="1" customFormat="1" ht="18.75" customHeight="1">
      <c r="A64" s="137"/>
      <c r="B64" s="534"/>
      <c r="C64" s="535" t="s">
        <v>288</v>
      </c>
      <c r="D64" s="536"/>
      <c r="E64" s="255"/>
      <c r="F64" s="255"/>
      <c r="G64" s="256"/>
      <c r="H64" s="257"/>
      <c r="I64" s="258"/>
      <c r="J64" s="256"/>
      <c r="K64" s="264"/>
      <c r="L64" s="215"/>
      <c r="M64" s="215"/>
      <c r="N64" s="215"/>
      <c r="O64" s="215"/>
      <c r="P64" s="215"/>
      <c r="Q64" s="215"/>
    </row>
    <row r="65" spans="1:17" s="1" customFormat="1" ht="18.75" customHeight="1">
      <c r="A65" s="137">
        <f>A61+1</f>
        <v>35</v>
      </c>
      <c r="B65" s="290" t="s">
        <v>23</v>
      </c>
      <c r="C65" s="537" t="s">
        <v>289</v>
      </c>
      <c r="D65" s="538" t="s">
        <v>290</v>
      </c>
      <c r="E65" s="255"/>
      <c r="F65" s="541">
        <v>0.04</v>
      </c>
      <c r="G65" s="356"/>
      <c r="H65" s="150"/>
      <c r="I65" s="140"/>
      <c r="J65" s="358"/>
      <c r="K65" s="365"/>
      <c r="L65" s="31"/>
      <c r="M65" s="40"/>
      <c r="N65" s="136"/>
      <c r="O65" s="31"/>
      <c r="P65" s="30"/>
      <c r="Q65" s="340"/>
    </row>
    <row r="66" spans="1:17" s="1" customFormat="1" ht="18.75" customHeight="1">
      <c r="A66" s="137">
        <f t="shared" si="2"/>
        <v>36</v>
      </c>
      <c r="B66" s="290" t="s">
        <v>23</v>
      </c>
      <c r="C66" s="539" t="s">
        <v>291</v>
      </c>
      <c r="D66" s="538" t="s">
        <v>290</v>
      </c>
      <c r="E66" s="255"/>
      <c r="F66" s="541">
        <f>F65*1.05</f>
        <v>0.042</v>
      </c>
      <c r="G66" s="336"/>
      <c r="H66" s="337"/>
      <c r="I66" s="140"/>
      <c r="J66" s="358"/>
      <c r="K66" s="365"/>
      <c r="L66" s="31"/>
      <c r="M66" s="40"/>
      <c r="N66" s="136"/>
      <c r="O66" s="31"/>
      <c r="P66" s="30"/>
      <c r="Q66" s="340"/>
    </row>
    <row r="67" spans="1:17" s="1" customFormat="1" ht="18.75" customHeight="1">
      <c r="A67" s="137">
        <f t="shared" si="2"/>
        <v>37</v>
      </c>
      <c r="B67" s="290" t="s">
        <v>292</v>
      </c>
      <c r="C67" s="540" t="s">
        <v>296</v>
      </c>
      <c r="D67" s="538" t="s">
        <v>290</v>
      </c>
      <c r="E67" s="255"/>
      <c r="F67" s="541">
        <f>F65</f>
        <v>0.04</v>
      </c>
      <c r="G67" s="336"/>
      <c r="H67" s="150"/>
      <c r="I67" s="140"/>
      <c r="J67" s="358"/>
      <c r="K67" s="365"/>
      <c r="L67" s="31"/>
      <c r="M67" s="40"/>
      <c r="N67" s="136"/>
      <c r="O67" s="31"/>
      <c r="P67" s="30"/>
      <c r="Q67" s="340"/>
    </row>
    <row r="68" spans="1:17" s="1" customFormat="1" ht="18.75" customHeight="1">
      <c r="A68" s="137">
        <f t="shared" si="2"/>
        <v>38</v>
      </c>
      <c r="B68" s="534" t="s">
        <v>23</v>
      </c>
      <c r="C68" s="539" t="s">
        <v>297</v>
      </c>
      <c r="D68" s="538" t="s">
        <v>39</v>
      </c>
      <c r="E68" s="255"/>
      <c r="F68" s="542">
        <v>8</v>
      </c>
      <c r="G68" s="366"/>
      <c r="H68" s="150"/>
      <c r="I68" s="12"/>
      <c r="J68" s="358"/>
      <c r="K68" s="365"/>
      <c r="L68" s="31"/>
      <c r="M68" s="40"/>
      <c r="N68" s="136"/>
      <c r="O68" s="31"/>
      <c r="P68" s="30"/>
      <c r="Q68" s="340"/>
    </row>
    <row r="69" spans="1:17" s="1" customFormat="1" ht="18.75" customHeight="1">
      <c r="A69" s="137">
        <f t="shared" si="2"/>
        <v>39</v>
      </c>
      <c r="B69" s="534" t="s">
        <v>23</v>
      </c>
      <c r="C69" s="539" t="s">
        <v>293</v>
      </c>
      <c r="D69" s="538" t="s">
        <v>42</v>
      </c>
      <c r="E69" s="255"/>
      <c r="F69" s="542">
        <f>ROUND(F67*1000*1.5%,0)</f>
        <v>1</v>
      </c>
      <c r="G69" s="366"/>
      <c r="H69" s="150"/>
      <c r="I69" s="12"/>
      <c r="J69" s="358"/>
      <c r="K69" s="365"/>
      <c r="L69" s="31"/>
      <c r="M69" s="40"/>
      <c r="N69" s="136"/>
      <c r="O69" s="31"/>
      <c r="P69" s="30"/>
      <c r="Q69" s="340"/>
    </row>
    <row r="70" spans="1:17" s="1" customFormat="1" ht="22.5" customHeight="1">
      <c r="A70" s="137">
        <f t="shared" si="2"/>
        <v>40</v>
      </c>
      <c r="B70" s="534" t="s">
        <v>23</v>
      </c>
      <c r="C70" s="539" t="s">
        <v>298</v>
      </c>
      <c r="D70" s="538" t="s">
        <v>3</v>
      </c>
      <c r="E70" s="255"/>
      <c r="F70" s="542">
        <v>16</v>
      </c>
      <c r="G70" s="336"/>
      <c r="H70" s="150"/>
      <c r="I70" s="140"/>
      <c r="J70" s="358"/>
      <c r="K70" s="355"/>
      <c r="L70" s="31"/>
      <c r="M70" s="40"/>
      <c r="N70" s="136"/>
      <c r="O70" s="31"/>
      <c r="P70" s="30"/>
      <c r="Q70" s="340"/>
    </row>
    <row r="71" spans="1:17" s="1" customFormat="1" ht="17.25" customHeight="1">
      <c r="A71" s="137">
        <f t="shared" si="2"/>
        <v>41</v>
      </c>
      <c r="B71" s="534" t="s">
        <v>23</v>
      </c>
      <c r="C71" s="539" t="s">
        <v>299</v>
      </c>
      <c r="D71" s="538" t="s">
        <v>39</v>
      </c>
      <c r="E71" s="255"/>
      <c r="F71" s="542">
        <v>16</v>
      </c>
      <c r="G71" s="336"/>
      <c r="H71" s="150"/>
      <c r="I71" s="140"/>
      <c r="J71" s="358"/>
      <c r="K71" s="355"/>
      <c r="L71" s="31"/>
      <c r="M71" s="40"/>
      <c r="N71" s="136"/>
      <c r="O71" s="31"/>
      <c r="P71" s="30"/>
      <c r="Q71" s="340"/>
    </row>
    <row r="72" spans="1:17" s="1" customFormat="1" ht="37.5" customHeight="1">
      <c r="A72" s="137">
        <f t="shared" si="2"/>
        <v>42</v>
      </c>
      <c r="B72" s="534" t="s">
        <v>23</v>
      </c>
      <c r="C72" s="540" t="s">
        <v>294</v>
      </c>
      <c r="D72" s="536" t="s">
        <v>295</v>
      </c>
      <c r="E72" s="255"/>
      <c r="F72" s="542">
        <f>F65*35+10</f>
        <v>11.4</v>
      </c>
      <c r="G72" s="336"/>
      <c r="H72" s="150"/>
      <c r="I72" s="357"/>
      <c r="J72" s="358"/>
      <c r="K72" s="361"/>
      <c r="L72" s="31"/>
      <c r="M72" s="40"/>
      <c r="N72" s="136"/>
      <c r="O72" s="31"/>
      <c r="P72" s="30"/>
      <c r="Q72" s="340"/>
    </row>
    <row r="73" spans="1:17" s="1" customFormat="1" ht="19.5" customHeight="1">
      <c r="A73" s="137">
        <f t="shared" si="2"/>
        <v>43</v>
      </c>
      <c r="B73" s="534" t="s">
        <v>23</v>
      </c>
      <c r="C73" s="540" t="s">
        <v>300</v>
      </c>
      <c r="D73" s="536" t="s">
        <v>295</v>
      </c>
      <c r="E73" s="255"/>
      <c r="F73" s="542">
        <v>1.6</v>
      </c>
      <c r="G73" s="336"/>
      <c r="H73" s="150"/>
      <c r="I73" s="357"/>
      <c r="J73" s="358"/>
      <c r="K73" s="361"/>
      <c r="L73" s="31"/>
      <c r="M73" s="40"/>
      <c r="N73" s="136"/>
      <c r="O73" s="31"/>
      <c r="P73" s="30"/>
      <c r="Q73" s="340"/>
    </row>
    <row r="74" spans="1:17" s="1" customFormat="1" ht="18.75" customHeight="1">
      <c r="A74" s="137"/>
      <c r="B74" s="534"/>
      <c r="C74" s="254" t="s">
        <v>24</v>
      </c>
      <c r="D74" s="255"/>
      <c r="E74" s="255"/>
      <c r="F74" s="255"/>
      <c r="G74" s="256"/>
      <c r="H74" s="257"/>
      <c r="I74" s="258"/>
      <c r="J74" s="256"/>
      <c r="K74" s="234"/>
      <c r="L74" s="215"/>
      <c r="M74" s="215"/>
      <c r="N74" s="215"/>
      <c r="O74" s="215"/>
      <c r="P74" s="215"/>
      <c r="Q74" s="215"/>
    </row>
    <row r="75" spans="1:17" s="1" customFormat="1" ht="18" customHeight="1">
      <c r="A75" s="137"/>
      <c r="B75" s="285" t="s">
        <v>50</v>
      </c>
      <c r="C75" s="286" t="s">
        <v>51</v>
      </c>
      <c r="D75" s="255"/>
      <c r="E75" s="255"/>
      <c r="F75" s="255"/>
      <c r="G75" s="258"/>
      <c r="H75" s="150"/>
      <c r="I75" s="12"/>
      <c r="J75" s="256"/>
      <c r="K75" s="264"/>
      <c r="L75" s="210"/>
      <c r="M75" s="211"/>
      <c r="N75" s="212"/>
      <c r="O75" s="210"/>
      <c r="P75" s="213"/>
      <c r="Q75" s="214"/>
    </row>
    <row r="76" spans="1:17" s="1" customFormat="1" ht="18.75" customHeight="1">
      <c r="A76" s="137"/>
      <c r="B76" s="253"/>
      <c r="C76" s="287" t="s">
        <v>336</v>
      </c>
      <c r="D76" s="255"/>
      <c r="E76" s="255"/>
      <c r="F76" s="288"/>
      <c r="G76" s="289"/>
      <c r="H76" s="150"/>
      <c r="I76" s="12"/>
      <c r="J76" s="84"/>
      <c r="K76" s="264"/>
      <c r="L76" s="210"/>
      <c r="M76" s="211"/>
      <c r="N76" s="212"/>
      <c r="O76" s="210"/>
      <c r="P76" s="213"/>
      <c r="Q76" s="214"/>
    </row>
    <row r="77" spans="1:17" s="1" customFormat="1" ht="54" customHeight="1">
      <c r="A77" s="137">
        <f>A73+1</f>
        <v>44</v>
      </c>
      <c r="B77" s="290" t="s">
        <v>23</v>
      </c>
      <c r="C77" s="228" t="s">
        <v>276</v>
      </c>
      <c r="D77" s="141" t="s">
        <v>3</v>
      </c>
      <c r="E77" s="236"/>
      <c r="F77" s="141">
        <v>1</v>
      </c>
      <c r="G77" s="237"/>
      <c r="H77" s="150"/>
      <c r="I77" s="140"/>
      <c r="J77" s="238"/>
      <c r="K77" s="172"/>
      <c r="L77" s="210"/>
      <c r="M77" s="211"/>
      <c r="N77" s="212"/>
      <c r="O77" s="210"/>
      <c r="P77" s="213"/>
      <c r="Q77" s="214"/>
    </row>
    <row r="78" spans="1:17" s="1" customFormat="1" ht="39.75" customHeight="1">
      <c r="A78" s="137">
        <f t="shared" si="2"/>
        <v>45</v>
      </c>
      <c r="B78" s="290" t="s">
        <v>23</v>
      </c>
      <c r="C78" s="485" t="s">
        <v>272</v>
      </c>
      <c r="D78" s="486" t="s">
        <v>25</v>
      </c>
      <c r="E78" s="487"/>
      <c r="F78" s="486">
        <v>2</v>
      </c>
      <c r="G78" s="488"/>
      <c r="H78" s="150"/>
      <c r="I78" s="490"/>
      <c r="J78" s="491"/>
      <c r="K78" s="492"/>
      <c r="L78" s="210"/>
      <c r="M78" s="211"/>
      <c r="N78" s="212"/>
      <c r="O78" s="210"/>
      <c r="P78" s="213"/>
      <c r="Q78" s="214"/>
    </row>
    <row r="79" spans="1:17" s="1" customFormat="1" ht="33" customHeight="1">
      <c r="A79" s="137">
        <f>A78+1</f>
        <v>46</v>
      </c>
      <c r="B79" s="290" t="s">
        <v>23</v>
      </c>
      <c r="C79" s="485" t="s">
        <v>273</v>
      </c>
      <c r="D79" s="486" t="s">
        <v>25</v>
      </c>
      <c r="E79" s="487"/>
      <c r="F79" s="486">
        <v>3</v>
      </c>
      <c r="G79" s="488"/>
      <c r="H79" s="150"/>
      <c r="I79" s="490"/>
      <c r="J79" s="491"/>
      <c r="K79" s="492"/>
      <c r="L79" s="210"/>
      <c r="M79" s="211"/>
      <c r="N79" s="212"/>
      <c r="O79" s="210"/>
      <c r="P79" s="213"/>
      <c r="Q79" s="214"/>
    </row>
    <row r="80" spans="1:17" s="1" customFormat="1" ht="29.25" customHeight="1">
      <c r="A80" s="137">
        <f>A79+1</f>
        <v>47</v>
      </c>
      <c r="B80" s="290" t="s">
        <v>23</v>
      </c>
      <c r="C80" s="228" t="s">
        <v>271</v>
      </c>
      <c r="D80" s="141" t="s">
        <v>25</v>
      </c>
      <c r="E80" s="236"/>
      <c r="F80" s="486">
        <v>4</v>
      </c>
      <c r="G80" s="488"/>
      <c r="H80" s="489"/>
      <c r="I80" s="490"/>
      <c r="J80" s="514"/>
      <c r="K80" s="492"/>
      <c r="L80" s="210"/>
      <c r="M80" s="211"/>
      <c r="N80" s="212"/>
      <c r="O80" s="210"/>
      <c r="P80" s="213"/>
      <c r="Q80" s="214"/>
    </row>
    <row r="81" spans="1:17" s="1" customFormat="1" ht="35.25" customHeight="1">
      <c r="A81" s="137">
        <f>A80+1</f>
        <v>48</v>
      </c>
      <c r="B81" s="290" t="s">
        <v>23</v>
      </c>
      <c r="C81" s="228" t="s">
        <v>277</v>
      </c>
      <c r="D81" s="141" t="s">
        <v>25</v>
      </c>
      <c r="E81" s="236"/>
      <c r="F81" s="486">
        <v>1</v>
      </c>
      <c r="G81" s="488"/>
      <c r="H81" s="489"/>
      <c r="I81" s="490"/>
      <c r="J81" s="514"/>
      <c r="K81" s="492"/>
      <c r="L81" s="210"/>
      <c r="M81" s="211"/>
      <c r="N81" s="212"/>
      <c r="O81" s="210"/>
      <c r="P81" s="213"/>
      <c r="Q81" s="214"/>
    </row>
    <row r="82" spans="1:17" s="1" customFormat="1" ht="23.25" customHeight="1">
      <c r="A82" s="137">
        <f>A81+1</f>
        <v>49</v>
      </c>
      <c r="B82" s="290" t="s">
        <v>23</v>
      </c>
      <c r="C82" s="228" t="s">
        <v>100</v>
      </c>
      <c r="D82" s="141" t="s">
        <v>3</v>
      </c>
      <c r="E82" s="236"/>
      <c r="F82" s="141">
        <v>5</v>
      </c>
      <c r="G82" s="237"/>
      <c r="H82" s="150"/>
      <c r="I82" s="140"/>
      <c r="J82" s="291"/>
      <c r="K82" s="172"/>
      <c r="L82" s="210"/>
      <c r="M82" s="211"/>
      <c r="N82" s="212"/>
      <c r="O82" s="210"/>
      <c r="P82" s="213"/>
      <c r="Q82" s="214"/>
    </row>
    <row r="83" spans="1:17" s="1" customFormat="1" ht="23.25" customHeight="1">
      <c r="A83" s="137">
        <f>A82+1</f>
        <v>50</v>
      </c>
      <c r="B83" s="290" t="s">
        <v>23</v>
      </c>
      <c r="C83" s="228" t="s">
        <v>103</v>
      </c>
      <c r="D83" s="141" t="s">
        <v>3</v>
      </c>
      <c r="E83" s="236"/>
      <c r="F83" s="141">
        <v>1</v>
      </c>
      <c r="G83" s="237"/>
      <c r="H83" s="150"/>
      <c r="I83" s="140"/>
      <c r="J83" s="291"/>
      <c r="K83" s="172"/>
      <c r="L83" s="210"/>
      <c r="M83" s="211"/>
      <c r="N83" s="212"/>
      <c r="O83" s="210"/>
      <c r="P83" s="213"/>
      <c r="Q83" s="214"/>
    </row>
    <row r="84" spans="1:17" s="1" customFormat="1" ht="15.75" customHeight="1">
      <c r="A84" s="137"/>
      <c r="B84" s="290"/>
      <c r="C84" s="293" t="s">
        <v>242</v>
      </c>
      <c r="D84" s="141"/>
      <c r="E84" s="236"/>
      <c r="F84" s="141"/>
      <c r="G84" s="237"/>
      <c r="H84" s="150"/>
      <c r="I84" s="140"/>
      <c r="J84" s="291"/>
      <c r="K84" s="172"/>
      <c r="L84" s="210"/>
      <c r="M84" s="211"/>
      <c r="N84" s="212"/>
      <c r="O84" s="210"/>
      <c r="P84" s="213"/>
      <c r="Q84" s="214"/>
    </row>
    <row r="85" spans="1:17" s="1" customFormat="1" ht="15.75" customHeight="1">
      <c r="A85" s="137">
        <f>A83+1</f>
        <v>51</v>
      </c>
      <c r="B85" s="290" t="s">
        <v>23</v>
      </c>
      <c r="C85" s="479" t="s">
        <v>251</v>
      </c>
      <c r="D85" s="480" t="s">
        <v>25</v>
      </c>
      <c r="E85" s="481"/>
      <c r="F85" s="481">
        <v>1</v>
      </c>
      <c r="G85" s="482"/>
      <c r="H85" s="482"/>
      <c r="I85" s="482"/>
      <c r="J85" s="482"/>
      <c r="K85" s="482"/>
      <c r="L85" s="210"/>
      <c r="M85" s="211"/>
      <c r="N85" s="212"/>
      <c r="O85" s="210"/>
      <c r="P85" s="213"/>
      <c r="Q85" s="214"/>
    </row>
    <row r="86" spans="1:17" s="1" customFormat="1" ht="15.75" customHeight="1">
      <c r="A86" s="137">
        <f aca="true" t="shared" si="3" ref="A86:A95">A85+1</f>
        <v>52</v>
      </c>
      <c r="B86" s="290" t="s">
        <v>23</v>
      </c>
      <c r="C86" s="479" t="s">
        <v>260</v>
      </c>
      <c r="D86" s="480" t="s">
        <v>25</v>
      </c>
      <c r="E86" s="481"/>
      <c r="F86" s="481">
        <v>14</v>
      </c>
      <c r="G86" s="482"/>
      <c r="H86" s="482"/>
      <c r="I86" s="482"/>
      <c r="J86" s="482"/>
      <c r="K86" s="482"/>
      <c r="L86" s="210"/>
      <c r="M86" s="211"/>
      <c r="N86" s="212"/>
      <c r="O86" s="210"/>
      <c r="P86" s="213"/>
      <c r="Q86" s="214"/>
    </row>
    <row r="87" spans="1:17" s="1" customFormat="1" ht="15.75" customHeight="1">
      <c r="A87" s="137">
        <f t="shared" si="3"/>
        <v>53</v>
      </c>
      <c r="B87" s="290" t="s">
        <v>23</v>
      </c>
      <c r="C87" s="479" t="s">
        <v>261</v>
      </c>
      <c r="D87" s="480" t="s">
        <v>25</v>
      </c>
      <c r="E87" s="481"/>
      <c r="F87" s="481">
        <v>3</v>
      </c>
      <c r="G87" s="482"/>
      <c r="H87" s="482"/>
      <c r="I87" s="482"/>
      <c r="J87" s="482"/>
      <c r="K87" s="482"/>
      <c r="L87" s="210"/>
      <c r="M87" s="211"/>
      <c r="N87" s="212"/>
      <c r="O87" s="210"/>
      <c r="P87" s="213"/>
      <c r="Q87" s="214"/>
    </row>
    <row r="88" spans="1:17" s="1" customFormat="1" ht="15.75" customHeight="1">
      <c r="A88" s="137">
        <f t="shared" si="3"/>
        <v>54</v>
      </c>
      <c r="B88" s="290" t="s">
        <v>23</v>
      </c>
      <c r="C88" s="479" t="s">
        <v>252</v>
      </c>
      <c r="D88" s="480" t="s">
        <v>25</v>
      </c>
      <c r="E88" s="481"/>
      <c r="F88" s="481">
        <v>10</v>
      </c>
      <c r="G88" s="482"/>
      <c r="H88" s="482"/>
      <c r="I88" s="482"/>
      <c r="J88" s="482"/>
      <c r="K88" s="482"/>
      <c r="L88" s="210"/>
      <c r="M88" s="211"/>
      <c r="N88" s="212"/>
      <c r="O88" s="210"/>
      <c r="P88" s="213"/>
      <c r="Q88" s="214"/>
    </row>
    <row r="89" spans="1:17" s="1" customFormat="1" ht="15.75" customHeight="1">
      <c r="A89" s="137">
        <f t="shared" si="3"/>
        <v>55</v>
      </c>
      <c r="B89" s="290" t="s">
        <v>23</v>
      </c>
      <c r="C89" s="479" t="s">
        <v>253</v>
      </c>
      <c r="D89" s="480" t="s">
        <v>25</v>
      </c>
      <c r="E89" s="481"/>
      <c r="F89" s="481">
        <v>39</v>
      </c>
      <c r="G89" s="482"/>
      <c r="H89" s="482"/>
      <c r="I89" s="482"/>
      <c r="J89" s="482"/>
      <c r="K89" s="482"/>
      <c r="L89" s="210"/>
      <c r="M89" s="211"/>
      <c r="N89" s="212"/>
      <c r="O89" s="210"/>
      <c r="P89" s="213"/>
      <c r="Q89" s="214"/>
    </row>
    <row r="90" spans="1:17" s="1" customFormat="1" ht="15.75" customHeight="1">
      <c r="A90" s="137">
        <f t="shared" si="3"/>
        <v>56</v>
      </c>
      <c r="B90" s="290" t="s">
        <v>23</v>
      </c>
      <c r="C90" s="479" t="s">
        <v>255</v>
      </c>
      <c r="D90" s="148" t="s">
        <v>135</v>
      </c>
      <c r="E90" s="481"/>
      <c r="F90" s="481">
        <v>32</v>
      </c>
      <c r="G90" s="482"/>
      <c r="H90" s="482"/>
      <c r="I90" s="482"/>
      <c r="J90" s="482"/>
      <c r="K90" s="482"/>
      <c r="L90" s="210"/>
      <c r="M90" s="211"/>
      <c r="N90" s="212"/>
      <c r="O90" s="210"/>
      <c r="P90" s="213"/>
      <c r="Q90" s="214"/>
    </row>
    <row r="91" spans="1:17" s="1" customFormat="1" ht="15.75" customHeight="1">
      <c r="A91" s="137">
        <f t="shared" si="3"/>
        <v>57</v>
      </c>
      <c r="B91" s="290" t="s">
        <v>23</v>
      </c>
      <c r="C91" s="479" t="s">
        <v>256</v>
      </c>
      <c r="D91" s="480" t="s">
        <v>25</v>
      </c>
      <c r="E91" s="481"/>
      <c r="F91" s="481">
        <v>20</v>
      </c>
      <c r="G91" s="482"/>
      <c r="H91" s="482"/>
      <c r="I91" s="482"/>
      <c r="J91" s="482"/>
      <c r="K91" s="482"/>
      <c r="L91" s="210"/>
      <c r="M91" s="211"/>
      <c r="N91" s="212"/>
      <c r="O91" s="210"/>
      <c r="P91" s="213"/>
      <c r="Q91" s="214"/>
    </row>
    <row r="92" spans="1:17" s="1" customFormat="1" ht="15.75" customHeight="1">
      <c r="A92" s="137">
        <f t="shared" si="3"/>
        <v>58</v>
      </c>
      <c r="B92" s="290" t="s">
        <v>23</v>
      </c>
      <c r="C92" s="479" t="s">
        <v>257</v>
      </c>
      <c r="D92" s="480" t="s">
        <v>25</v>
      </c>
      <c r="E92" s="481"/>
      <c r="F92" s="481">
        <v>3</v>
      </c>
      <c r="G92" s="482"/>
      <c r="H92" s="482"/>
      <c r="I92" s="482"/>
      <c r="J92" s="482"/>
      <c r="K92" s="482"/>
      <c r="L92" s="210"/>
      <c r="M92" s="211"/>
      <c r="N92" s="212"/>
      <c r="O92" s="210"/>
      <c r="P92" s="213"/>
      <c r="Q92" s="214"/>
    </row>
    <row r="93" spans="1:17" s="1" customFormat="1" ht="24" customHeight="1">
      <c r="A93" s="137">
        <f t="shared" si="3"/>
        <v>59</v>
      </c>
      <c r="B93" s="290" t="s">
        <v>23</v>
      </c>
      <c r="C93" s="228" t="s">
        <v>243</v>
      </c>
      <c r="D93" s="141" t="s">
        <v>22</v>
      </c>
      <c r="E93" s="236"/>
      <c r="F93" s="141">
        <v>5.7</v>
      </c>
      <c r="G93" s="292"/>
      <c r="H93" s="150"/>
      <c r="I93" s="250"/>
      <c r="J93" s="251"/>
      <c r="K93" s="91"/>
      <c r="L93" s="210"/>
      <c r="M93" s="211"/>
      <c r="N93" s="212"/>
      <c r="O93" s="210"/>
      <c r="P93" s="213"/>
      <c r="Q93" s="214"/>
    </row>
    <row r="94" spans="1:17" s="1" customFormat="1" ht="21.75" customHeight="1">
      <c r="A94" s="137">
        <f t="shared" si="3"/>
        <v>60</v>
      </c>
      <c r="B94" s="290" t="s">
        <v>23</v>
      </c>
      <c r="C94" s="228" t="s">
        <v>122</v>
      </c>
      <c r="D94" s="141" t="s">
        <v>39</v>
      </c>
      <c r="E94" s="236"/>
      <c r="F94" s="141">
        <v>2</v>
      </c>
      <c r="G94" s="292"/>
      <c r="H94" s="150"/>
      <c r="I94" s="250"/>
      <c r="J94" s="251"/>
      <c r="K94" s="91"/>
      <c r="L94" s="210"/>
      <c r="M94" s="211"/>
      <c r="N94" s="212"/>
      <c r="O94" s="210"/>
      <c r="P94" s="213"/>
      <c r="Q94" s="214"/>
    </row>
    <row r="95" spans="1:17" s="1" customFormat="1" ht="21.75" customHeight="1">
      <c r="A95" s="137">
        <f t="shared" si="3"/>
        <v>61</v>
      </c>
      <c r="B95" s="253" t="s">
        <v>23</v>
      </c>
      <c r="C95" s="245" t="s">
        <v>237</v>
      </c>
      <c r="D95" s="148" t="s">
        <v>135</v>
      </c>
      <c r="E95" s="148"/>
      <c r="F95" s="148">
        <v>8.5</v>
      </c>
      <c r="G95" s="483"/>
      <c r="H95" s="90"/>
      <c r="I95" s="250"/>
      <c r="J95" s="270"/>
      <c r="K95" s="91"/>
      <c r="L95" s="210"/>
      <c r="M95" s="211"/>
      <c r="N95" s="212"/>
      <c r="O95" s="210"/>
      <c r="P95" s="213"/>
      <c r="Q95" s="214"/>
    </row>
    <row r="96" spans="1:17" s="1" customFormat="1" ht="21.75" customHeight="1">
      <c r="A96" s="137"/>
      <c r="B96" s="290"/>
      <c r="C96" s="293" t="s">
        <v>108</v>
      </c>
      <c r="D96" s="148"/>
      <c r="E96" s="236"/>
      <c r="F96" s="141"/>
      <c r="G96" s="292"/>
      <c r="H96" s="150"/>
      <c r="I96" s="250"/>
      <c r="J96" s="251"/>
      <c r="K96" s="91"/>
      <c r="L96" s="210"/>
      <c r="M96" s="211"/>
      <c r="N96" s="212"/>
      <c r="O96" s="210"/>
      <c r="P96" s="213"/>
      <c r="Q96" s="214"/>
    </row>
    <row r="97" spans="1:17" s="1" customFormat="1" ht="21.75" customHeight="1">
      <c r="A97" s="137">
        <f>A95+1</f>
        <v>62</v>
      </c>
      <c r="B97" s="290" t="s">
        <v>23</v>
      </c>
      <c r="C97" s="228" t="s">
        <v>109</v>
      </c>
      <c r="D97" s="148" t="s">
        <v>135</v>
      </c>
      <c r="E97" s="236"/>
      <c r="F97" s="141">
        <v>16.6</v>
      </c>
      <c r="G97" s="292"/>
      <c r="H97" s="150"/>
      <c r="I97" s="250"/>
      <c r="J97" s="251"/>
      <c r="K97" s="91"/>
      <c r="L97" s="210"/>
      <c r="M97" s="211"/>
      <c r="N97" s="212"/>
      <c r="O97" s="210"/>
      <c r="P97" s="213"/>
      <c r="Q97" s="214"/>
    </row>
    <row r="98" spans="1:17" s="1" customFormat="1" ht="21.75" customHeight="1">
      <c r="A98" s="137"/>
      <c r="B98" s="290"/>
      <c r="C98" s="293" t="s">
        <v>107</v>
      </c>
      <c r="D98" s="148"/>
      <c r="E98" s="236"/>
      <c r="F98" s="141"/>
      <c r="G98" s="292"/>
      <c r="H98" s="150"/>
      <c r="I98" s="250"/>
      <c r="J98" s="251"/>
      <c r="K98" s="91"/>
      <c r="L98" s="210"/>
      <c r="M98" s="211"/>
      <c r="N98" s="212"/>
      <c r="O98" s="210"/>
      <c r="P98" s="213"/>
      <c r="Q98" s="214"/>
    </row>
    <row r="99" spans="1:17" s="1" customFormat="1" ht="47.25" customHeight="1">
      <c r="A99" s="137">
        <f>A97+1</f>
        <v>63</v>
      </c>
      <c r="B99" s="290" t="s">
        <v>23</v>
      </c>
      <c r="C99" s="228" t="s">
        <v>139</v>
      </c>
      <c r="D99" s="148" t="s">
        <v>135</v>
      </c>
      <c r="E99" s="236"/>
      <c r="F99" s="141">
        <v>11.6</v>
      </c>
      <c r="G99" s="292"/>
      <c r="H99" s="150"/>
      <c r="I99" s="250"/>
      <c r="J99" s="251"/>
      <c r="K99" s="91"/>
      <c r="L99" s="210"/>
      <c r="M99" s="211"/>
      <c r="N99" s="212"/>
      <c r="O99" s="210"/>
      <c r="P99" s="213"/>
      <c r="Q99" s="214"/>
    </row>
    <row r="100" spans="1:17" s="1" customFormat="1" ht="66.75" customHeight="1">
      <c r="A100" s="137">
        <f>A99+1</f>
        <v>64</v>
      </c>
      <c r="B100" s="290" t="s">
        <v>23</v>
      </c>
      <c r="C100" s="228" t="s">
        <v>275</v>
      </c>
      <c r="D100" s="141" t="s">
        <v>3</v>
      </c>
      <c r="E100" s="236"/>
      <c r="F100" s="141">
        <v>1</v>
      </c>
      <c r="G100" s="237"/>
      <c r="H100" s="150"/>
      <c r="I100" s="140"/>
      <c r="J100" s="238"/>
      <c r="K100" s="172"/>
      <c r="L100" s="210"/>
      <c r="M100" s="211"/>
      <c r="N100" s="212"/>
      <c r="O100" s="210"/>
      <c r="P100" s="213"/>
      <c r="Q100" s="214"/>
    </row>
    <row r="101" spans="1:17" s="1" customFormat="1" ht="27.75" customHeight="1">
      <c r="A101" s="137">
        <f aca="true" t="shared" si="4" ref="A101:A113">A100+1</f>
        <v>65</v>
      </c>
      <c r="B101" s="332" t="s">
        <v>23</v>
      </c>
      <c r="C101" s="354" t="s">
        <v>167</v>
      </c>
      <c r="D101" s="138" t="s">
        <v>166</v>
      </c>
      <c r="E101" s="236"/>
      <c r="F101" s="355">
        <v>0.59</v>
      </c>
      <c r="G101" s="356"/>
      <c r="H101" s="150"/>
      <c r="I101" s="357"/>
      <c r="J101" s="358"/>
      <c r="K101" s="359"/>
      <c r="L101" s="31"/>
      <c r="M101" s="40"/>
      <c r="N101" s="136"/>
      <c r="O101" s="31"/>
      <c r="P101" s="30"/>
      <c r="Q101" s="340"/>
    </row>
    <row r="102" spans="1:17" s="1" customFormat="1" ht="21" customHeight="1">
      <c r="A102" s="137">
        <f t="shared" si="4"/>
        <v>66</v>
      </c>
      <c r="B102" s="332" t="s">
        <v>23</v>
      </c>
      <c r="C102" s="360" t="s">
        <v>168</v>
      </c>
      <c r="D102" s="138" t="s">
        <v>166</v>
      </c>
      <c r="E102" s="236"/>
      <c r="F102" s="355">
        <f>ROUND(F101*1.05,2)</f>
        <v>0.62</v>
      </c>
      <c r="G102" s="356"/>
      <c r="H102" s="150"/>
      <c r="I102" s="357"/>
      <c r="J102" s="358"/>
      <c r="K102" s="361"/>
      <c r="L102" s="31"/>
      <c r="M102" s="40"/>
      <c r="N102" s="136"/>
      <c r="O102" s="31"/>
      <c r="P102" s="30"/>
      <c r="Q102" s="340"/>
    </row>
    <row r="103" spans="1:17" s="1" customFormat="1" ht="17.25" customHeight="1">
      <c r="A103" s="137">
        <f t="shared" si="4"/>
        <v>67</v>
      </c>
      <c r="B103" s="332" t="s">
        <v>23</v>
      </c>
      <c r="C103" s="360" t="s">
        <v>169</v>
      </c>
      <c r="D103" s="362" t="s">
        <v>39</v>
      </c>
      <c r="E103" s="236"/>
      <c r="F103" s="355">
        <v>36</v>
      </c>
      <c r="G103" s="356"/>
      <c r="H103" s="150"/>
      <c r="I103" s="140"/>
      <c r="J103" s="358"/>
      <c r="K103" s="355"/>
      <c r="L103" s="31"/>
      <c r="M103" s="40"/>
      <c r="N103" s="136"/>
      <c r="O103" s="31"/>
      <c r="P103" s="30"/>
      <c r="Q103" s="340"/>
    </row>
    <row r="104" spans="1:17" s="1" customFormat="1" ht="17.25" customHeight="1">
      <c r="A104" s="137">
        <f t="shared" si="4"/>
        <v>68</v>
      </c>
      <c r="B104" s="290" t="s">
        <v>23</v>
      </c>
      <c r="C104" s="363" t="s">
        <v>170</v>
      </c>
      <c r="D104" s="362" t="s">
        <v>39</v>
      </c>
      <c r="E104" s="236"/>
      <c r="F104" s="141">
        <v>8</v>
      </c>
      <c r="G104" s="237"/>
      <c r="H104" s="150"/>
      <c r="I104" s="140"/>
      <c r="J104" s="364"/>
      <c r="K104" s="172"/>
      <c r="L104" s="210"/>
      <c r="M104" s="211"/>
      <c r="N104" s="212"/>
      <c r="O104" s="210"/>
      <c r="P104" s="213"/>
      <c r="Q104" s="214"/>
    </row>
    <row r="105" spans="1:17" s="1" customFormat="1" ht="17.25" customHeight="1">
      <c r="A105" s="137">
        <f t="shared" si="4"/>
        <v>69</v>
      </c>
      <c r="B105" s="290" t="s">
        <v>23</v>
      </c>
      <c r="C105" s="363" t="s">
        <v>171</v>
      </c>
      <c r="D105" s="362" t="s">
        <v>39</v>
      </c>
      <c r="E105" s="236"/>
      <c r="F105" s="141">
        <v>5</v>
      </c>
      <c r="G105" s="237"/>
      <c r="H105" s="150"/>
      <c r="I105" s="140"/>
      <c r="J105" s="364"/>
      <c r="K105" s="172"/>
      <c r="L105" s="210"/>
      <c r="M105" s="211"/>
      <c r="N105" s="212"/>
      <c r="O105" s="210"/>
      <c r="P105" s="213"/>
      <c r="Q105" s="214"/>
    </row>
    <row r="106" spans="1:17" s="1" customFormat="1" ht="30" customHeight="1">
      <c r="A106" s="137">
        <f t="shared" si="4"/>
        <v>70</v>
      </c>
      <c r="B106" s="332" t="s">
        <v>23</v>
      </c>
      <c r="C106" s="360" t="s">
        <v>172</v>
      </c>
      <c r="D106" s="362" t="s">
        <v>3</v>
      </c>
      <c r="E106" s="236"/>
      <c r="F106" s="355">
        <v>1</v>
      </c>
      <c r="G106" s="356"/>
      <c r="H106" s="150"/>
      <c r="I106" s="140"/>
      <c r="J106" s="358"/>
      <c r="K106" s="355"/>
      <c r="L106" s="31"/>
      <c r="M106" s="40"/>
      <c r="N106" s="136"/>
      <c r="O106" s="31"/>
      <c r="P106" s="30"/>
      <c r="Q106" s="340"/>
    </row>
    <row r="107" spans="1:17" s="1" customFormat="1" ht="29.25" customHeight="1">
      <c r="A107" s="137">
        <f t="shared" si="4"/>
        <v>71</v>
      </c>
      <c r="B107" s="290" t="s">
        <v>23</v>
      </c>
      <c r="C107" s="228" t="s">
        <v>173</v>
      </c>
      <c r="D107" s="148" t="s">
        <v>135</v>
      </c>
      <c r="E107" s="236"/>
      <c r="F107" s="141">
        <v>7.8</v>
      </c>
      <c r="G107" s="292"/>
      <c r="H107" s="150"/>
      <c r="I107" s="250"/>
      <c r="J107" s="251"/>
      <c r="K107" s="91"/>
      <c r="L107" s="210"/>
      <c r="M107" s="211"/>
      <c r="N107" s="212"/>
      <c r="O107" s="210"/>
      <c r="P107" s="213"/>
      <c r="Q107" s="214"/>
    </row>
    <row r="108" spans="1:17" s="1" customFormat="1" ht="33.75" customHeight="1">
      <c r="A108" s="137">
        <f t="shared" si="4"/>
        <v>72</v>
      </c>
      <c r="B108" s="332" t="s">
        <v>23</v>
      </c>
      <c r="C108" s="354" t="s">
        <v>174</v>
      </c>
      <c r="D108" s="148" t="s">
        <v>135</v>
      </c>
      <c r="E108" s="236"/>
      <c r="F108" s="355">
        <v>23</v>
      </c>
      <c r="G108" s="356"/>
      <c r="H108" s="150"/>
      <c r="I108" s="140"/>
      <c r="J108" s="358"/>
      <c r="K108" s="365"/>
      <c r="L108" s="31"/>
      <c r="M108" s="40"/>
      <c r="N108" s="136"/>
      <c r="O108" s="31"/>
      <c r="P108" s="30"/>
      <c r="Q108" s="340"/>
    </row>
    <row r="109" spans="1:17" s="1" customFormat="1" ht="15" customHeight="1">
      <c r="A109" s="137"/>
      <c r="B109" s="253"/>
      <c r="C109" s="254" t="s">
        <v>24</v>
      </c>
      <c r="D109" s="255"/>
      <c r="E109" s="288"/>
      <c r="F109" s="255"/>
      <c r="G109" s="292"/>
      <c r="H109" s="294"/>
      <c r="I109" s="12"/>
      <c r="J109" s="84"/>
      <c r="K109" s="264"/>
      <c r="L109" s="210"/>
      <c r="M109" s="221"/>
      <c r="N109" s="221"/>
      <c r="O109" s="221"/>
      <c r="P109" s="221"/>
      <c r="Q109" s="221"/>
    </row>
    <row r="110" spans="1:17" s="1" customFormat="1" ht="15" customHeight="1">
      <c r="A110" s="137"/>
      <c r="B110" s="493" t="s">
        <v>262</v>
      </c>
      <c r="C110" s="494" t="s">
        <v>263</v>
      </c>
      <c r="D110" s="255"/>
      <c r="E110" s="288"/>
      <c r="F110" s="255"/>
      <c r="G110" s="292"/>
      <c r="H110" s="294"/>
      <c r="I110" s="12"/>
      <c r="J110" s="84"/>
      <c r="K110" s="264"/>
      <c r="L110" s="210"/>
      <c r="M110" s="221"/>
      <c r="N110" s="221"/>
      <c r="O110" s="221"/>
      <c r="P110" s="221"/>
      <c r="Q110" s="221"/>
    </row>
    <row r="111" spans="1:17" s="1" customFormat="1" ht="15" customHeight="1">
      <c r="A111" s="137"/>
      <c r="B111" s="495"/>
      <c r="C111" s="496" t="s">
        <v>264</v>
      </c>
      <c r="D111" s="255"/>
      <c r="E111" s="288"/>
      <c r="F111" s="255"/>
      <c r="G111" s="292"/>
      <c r="H111" s="294"/>
      <c r="I111" s="12"/>
      <c r="J111" s="84"/>
      <c r="K111" s="264"/>
      <c r="L111" s="210"/>
      <c r="M111" s="221"/>
      <c r="N111" s="221"/>
      <c r="O111" s="221"/>
      <c r="P111" s="221"/>
      <c r="Q111" s="221"/>
    </row>
    <row r="112" spans="1:17" s="1" customFormat="1" ht="15" customHeight="1">
      <c r="A112" s="137">
        <f>A108+1</f>
        <v>73</v>
      </c>
      <c r="B112" s="484" t="s">
        <v>23</v>
      </c>
      <c r="C112" s="497" t="s">
        <v>265</v>
      </c>
      <c r="D112" s="498" t="s">
        <v>22</v>
      </c>
      <c r="E112" s="499"/>
      <c r="F112" s="500">
        <v>10</v>
      </c>
      <c r="G112" s="501"/>
      <c r="H112" s="502"/>
      <c r="I112" s="503"/>
      <c r="J112" s="504"/>
      <c r="K112" s="505"/>
      <c r="L112" s="210"/>
      <c r="M112" s="211"/>
      <c r="N112" s="212"/>
      <c r="O112" s="210"/>
      <c r="P112" s="213"/>
      <c r="Q112" s="214"/>
    </row>
    <row r="113" spans="1:17" s="1" customFormat="1" ht="15" customHeight="1">
      <c r="A113" s="137">
        <f t="shared" si="4"/>
        <v>74</v>
      </c>
      <c r="B113" s="484" t="s">
        <v>23</v>
      </c>
      <c r="C113" s="506" t="s">
        <v>266</v>
      </c>
      <c r="D113" s="498" t="s">
        <v>3</v>
      </c>
      <c r="E113" s="507"/>
      <c r="F113" s="508">
        <v>6</v>
      </c>
      <c r="G113" s="509"/>
      <c r="H113" s="502"/>
      <c r="I113" s="503"/>
      <c r="J113" s="510"/>
      <c r="K113" s="505"/>
      <c r="L113" s="210"/>
      <c r="M113" s="211"/>
      <c r="N113" s="212"/>
      <c r="O113" s="210"/>
      <c r="P113" s="213"/>
      <c r="Q113" s="214"/>
    </row>
    <row r="114" spans="1:17" s="1" customFormat="1" ht="15" customHeight="1">
      <c r="A114" s="137"/>
      <c r="B114" s="484"/>
      <c r="C114" s="254" t="s">
        <v>24</v>
      </c>
      <c r="D114" s="255"/>
      <c r="E114" s="288"/>
      <c r="F114" s="255"/>
      <c r="G114" s="292"/>
      <c r="H114" s="502"/>
      <c r="I114" s="12"/>
      <c r="J114" s="84"/>
      <c r="K114" s="264"/>
      <c r="L114" s="210"/>
      <c r="M114" s="221"/>
      <c r="N114" s="221"/>
      <c r="O114" s="221"/>
      <c r="P114" s="221"/>
      <c r="Q114" s="221"/>
    </row>
    <row r="115" spans="1:17" s="1" customFormat="1" ht="15.75" customHeight="1">
      <c r="A115" s="137"/>
      <c r="B115" s="295" t="s">
        <v>58</v>
      </c>
      <c r="C115" s="296" t="s">
        <v>55</v>
      </c>
      <c r="D115" s="255"/>
      <c r="E115" s="255"/>
      <c r="F115" s="255"/>
      <c r="G115" s="297"/>
      <c r="H115" s="294"/>
      <c r="I115" s="12"/>
      <c r="J115" s="84"/>
      <c r="K115" s="264"/>
      <c r="L115" s="210"/>
      <c r="M115" s="211"/>
      <c r="N115" s="212"/>
      <c r="O115" s="210"/>
      <c r="P115" s="213"/>
      <c r="Q115" s="214"/>
    </row>
    <row r="116" spans="1:17" s="1" customFormat="1" ht="26.25" customHeight="1">
      <c r="A116" s="137">
        <f>A113+1</f>
        <v>75</v>
      </c>
      <c r="B116" s="253" t="s">
        <v>23</v>
      </c>
      <c r="C116" s="245" t="s">
        <v>140</v>
      </c>
      <c r="D116" s="148" t="s">
        <v>135</v>
      </c>
      <c r="E116" s="148"/>
      <c r="F116" s="186">
        <v>40</v>
      </c>
      <c r="G116" s="298"/>
      <c r="H116" s="90"/>
      <c r="I116" s="12"/>
      <c r="J116" s="84"/>
      <c r="K116" s="91"/>
      <c r="L116" s="210"/>
      <c r="M116" s="211"/>
      <c r="N116" s="212"/>
      <c r="O116" s="210"/>
      <c r="P116" s="213"/>
      <c r="Q116" s="214"/>
    </row>
    <row r="117" spans="1:17" s="1" customFormat="1" ht="18" customHeight="1">
      <c r="A117" s="137">
        <f aca="true" t="shared" si="5" ref="A117:A134">A116+1</f>
        <v>76</v>
      </c>
      <c r="B117" s="253" t="s">
        <v>23</v>
      </c>
      <c r="C117" s="299" t="s">
        <v>110</v>
      </c>
      <c r="D117" s="148" t="s">
        <v>42</v>
      </c>
      <c r="E117" s="300">
        <v>32</v>
      </c>
      <c r="F117" s="243">
        <f>F116*E117</f>
        <v>1280</v>
      </c>
      <c r="G117" s="301"/>
      <c r="H117" s="263"/>
      <c r="I117" s="12"/>
      <c r="J117" s="84"/>
      <c r="K117" s="264"/>
      <c r="L117" s="210"/>
      <c r="M117" s="211"/>
      <c r="N117" s="212"/>
      <c r="O117" s="210"/>
      <c r="P117" s="213"/>
      <c r="Q117" s="214"/>
    </row>
    <row r="118" spans="1:17" s="1" customFormat="1" ht="18" customHeight="1">
      <c r="A118" s="137">
        <f t="shared" si="5"/>
        <v>77</v>
      </c>
      <c r="B118" s="253" t="s">
        <v>23</v>
      </c>
      <c r="C118" s="302" t="s">
        <v>61</v>
      </c>
      <c r="D118" s="148" t="s">
        <v>42</v>
      </c>
      <c r="E118" s="300">
        <v>0.12</v>
      </c>
      <c r="F118" s="186">
        <f>F116*E118</f>
        <v>4.8</v>
      </c>
      <c r="G118" s="301"/>
      <c r="H118" s="263"/>
      <c r="I118" s="12"/>
      <c r="J118" s="84"/>
      <c r="K118" s="264"/>
      <c r="L118" s="210"/>
      <c r="M118" s="211"/>
      <c r="N118" s="212"/>
      <c r="O118" s="210"/>
      <c r="P118" s="213"/>
      <c r="Q118" s="214"/>
    </row>
    <row r="119" spans="1:17" s="1" customFormat="1" ht="27" customHeight="1">
      <c r="A119" s="137">
        <f t="shared" si="5"/>
        <v>78</v>
      </c>
      <c r="B119" s="253" t="s">
        <v>85</v>
      </c>
      <c r="C119" s="245" t="s">
        <v>141</v>
      </c>
      <c r="D119" s="148" t="s">
        <v>135</v>
      </c>
      <c r="E119" s="148"/>
      <c r="F119" s="186">
        <v>17.8</v>
      </c>
      <c r="G119" s="298"/>
      <c r="H119" s="90"/>
      <c r="I119" s="12"/>
      <c r="J119" s="84"/>
      <c r="K119" s="91"/>
      <c r="L119" s="210"/>
      <c r="M119" s="211"/>
      <c r="N119" s="212"/>
      <c r="O119" s="210"/>
      <c r="P119" s="213"/>
      <c r="Q119" s="214"/>
    </row>
    <row r="120" spans="1:17" s="1" customFormat="1" ht="18" customHeight="1">
      <c r="A120" s="137">
        <f t="shared" si="5"/>
        <v>79</v>
      </c>
      <c r="B120" s="253" t="s">
        <v>23</v>
      </c>
      <c r="C120" s="299" t="s">
        <v>110</v>
      </c>
      <c r="D120" s="300" t="s">
        <v>42</v>
      </c>
      <c r="E120" s="300">
        <v>16</v>
      </c>
      <c r="F120" s="186">
        <f>F119*E120</f>
        <v>284.8</v>
      </c>
      <c r="G120" s="301"/>
      <c r="H120" s="263"/>
      <c r="I120" s="12"/>
      <c r="J120" s="84"/>
      <c r="K120" s="264"/>
      <c r="L120" s="210"/>
      <c r="M120" s="211"/>
      <c r="N120" s="212"/>
      <c r="O120" s="210"/>
      <c r="P120" s="213"/>
      <c r="Q120" s="214"/>
    </row>
    <row r="121" spans="1:17" s="1" customFormat="1" ht="18" customHeight="1">
      <c r="A121" s="137">
        <f t="shared" si="5"/>
        <v>80</v>
      </c>
      <c r="B121" s="253" t="s">
        <v>23</v>
      </c>
      <c r="C121" s="303" t="s">
        <v>61</v>
      </c>
      <c r="D121" s="300" t="s">
        <v>42</v>
      </c>
      <c r="E121" s="300">
        <v>0.15</v>
      </c>
      <c r="F121" s="243">
        <f>F119*E121</f>
        <v>2.67</v>
      </c>
      <c r="G121" s="301"/>
      <c r="H121" s="263"/>
      <c r="I121" s="12"/>
      <c r="J121" s="84"/>
      <c r="K121" s="264"/>
      <c r="L121" s="210"/>
      <c r="M121" s="211"/>
      <c r="N121" s="212"/>
      <c r="O121" s="210"/>
      <c r="P121" s="213"/>
      <c r="Q121" s="214"/>
    </row>
    <row r="122" spans="1:17" s="1" customFormat="1" ht="18" customHeight="1">
      <c r="A122" s="137">
        <f t="shared" si="5"/>
        <v>81</v>
      </c>
      <c r="B122" s="253" t="s">
        <v>66</v>
      </c>
      <c r="C122" s="245" t="s">
        <v>67</v>
      </c>
      <c r="D122" s="300" t="s">
        <v>68</v>
      </c>
      <c r="E122" s="300"/>
      <c r="F122" s="243">
        <f>(F117+F120)/100</f>
        <v>15.648</v>
      </c>
      <c r="G122" s="301"/>
      <c r="H122" s="263"/>
      <c r="I122" s="12"/>
      <c r="J122" s="84"/>
      <c r="K122" s="264"/>
      <c r="L122" s="210"/>
      <c r="M122" s="211"/>
      <c r="N122" s="212"/>
      <c r="O122" s="210"/>
      <c r="P122" s="213"/>
      <c r="Q122" s="214"/>
    </row>
    <row r="123" spans="1:17" s="1" customFormat="1" ht="27" customHeight="1">
      <c r="A123" s="137">
        <f t="shared" si="5"/>
        <v>82</v>
      </c>
      <c r="B123" s="253" t="s">
        <v>59</v>
      </c>
      <c r="C123" s="245" t="s">
        <v>111</v>
      </c>
      <c r="D123" s="148" t="s">
        <v>135</v>
      </c>
      <c r="E123" s="148"/>
      <c r="F123" s="186">
        <v>197.8</v>
      </c>
      <c r="G123" s="298"/>
      <c r="H123" s="90"/>
      <c r="I123" s="12"/>
      <c r="J123" s="84"/>
      <c r="K123" s="91"/>
      <c r="L123" s="210"/>
      <c r="M123" s="211"/>
      <c r="N123" s="212"/>
      <c r="O123" s="210"/>
      <c r="P123" s="213"/>
      <c r="Q123" s="214"/>
    </row>
    <row r="124" spans="1:17" s="1" customFormat="1" ht="18" customHeight="1">
      <c r="A124" s="137">
        <f t="shared" si="5"/>
        <v>83</v>
      </c>
      <c r="B124" s="253" t="s">
        <v>23</v>
      </c>
      <c r="C124" s="302" t="s">
        <v>60</v>
      </c>
      <c r="D124" s="148" t="s">
        <v>42</v>
      </c>
      <c r="E124" s="148">
        <v>2.2</v>
      </c>
      <c r="F124" s="186">
        <f>F123*E124</f>
        <v>435.1600000000001</v>
      </c>
      <c r="G124" s="298"/>
      <c r="H124" s="90"/>
      <c r="I124" s="12"/>
      <c r="J124" s="84"/>
      <c r="K124" s="91"/>
      <c r="L124" s="210"/>
      <c r="M124" s="211"/>
      <c r="N124" s="212"/>
      <c r="O124" s="210"/>
      <c r="P124" s="213"/>
      <c r="Q124" s="214"/>
    </row>
    <row r="125" spans="1:17" s="1" customFormat="1" ht="18" customHeight="1">
      <c r="A125" s="137">
        <f t="shared" si="5"/>
        <v>84</v>
      </c>
      <c r="B125" s="253" t="s">
        <v>23</v>
      </c>
      <c r="C125" s="302" t="s">
        <v>61</v>
      </c>
      <c r="D125" s="148" t="s">
        <v>42</v>
      </c>
      <c r="E125" s="148">
        <v>0.12</v>
      </c>
      <c r="F125" s="186">
        <f>E125*F123</f>
        <v>23.736</v>
      </c>
      <c r="G125" s="298"/>
      <c r="H125" s="90"/>
      <c r="I125" s="12"/>
      <c r="J125" s="84"/>
      <c r="K125" s="91"/>
      <c r="L125" s="210"/>
      <c r="M125" s="211"/>
      <c r="N125" s="212"/>
      <c r="O125" s="210"/>
      <c r="P125" s="213"/>
      <c r="Q125" s="214"/>
    </row>
    <row r="126" spans="1:17" s="1" customFormat="1" ht="18" customHeight="1">
      <c r="A126" s="137">
        <f t="shared" si="5"/>
        <v>85</v>
      </c>
      <c r="B126" s="253" t="s">
        <v>62</v>
      </c>
      <c r="C126" s="245" t="s">
        <v>315</v>
      </c>
      <c r="D126" s="148" t="s">
        <v>135</v>
      </c>
      <c r="E126" s="148"/>
      <c r="F126" s="186">
        <v>229.8</v>
      </c>
      <c r="G126" s="298"/>
      <c r="H126" s="90"/>
      <c r="I126" s="12"/>
      <c r="J126" s="84"/>
      <c r="K126" s="91"/>
      <c r="L126" s="210"/>
      <c r="M126" s="211"/>
      <c r="N126" s="212"/>
      <c r="O126" s="210"/>
      <c r="P126" s="213"/>
      <c r="Q126" s="214"/>
    </row>
    <row r="127" spans="1:17" s="1" customFormat="1" ht="18" customHeight="1">
      <c r="A127" s="137">
        <f t="shared" si="5"/>
        <v>86</v>
      </c>
      <c r="B127" s="253" t="s">
        <v>23</v>
      </c>
      <c r="C127" s="552" t="s">
        <v>313</v>
      </c>
      <c r="D127" s="148" t="s">
        <v>42</v>
      </c>
      <c r="E127" s="148">
        <v>0.25</v>
      </c>
      <c r="F127" s="186">
        <f>F126*0.25</f>
        <v>57.45</v>
      </c>
      <c r="G127" s="298"/>
      <c r="H127" s="90"/>
      <c r="I127" s="12"/>
      <c r="J127" s="84"/>
      <c r="K127" s="91"/>
      <c r="L127" s="210"/>
      <c r="M127" s="211"/>
      <c r="N127" s="212"/>
      <c r="O127" s="210"/>
      <c r="P127" s="213"/>
      <c r="Q127" s="214"/>
    </row>
    <row r="128" spans="1:17" s="1" customFormat="1" ht="18" customHeight="1">
      <c r="A128" s="137">
        <f t="shared" si="5"/>
        <v>87</v>
      </c>
      <c r="B128" s="253" t="s">
        <v>23</v>
      </c>
      <c r="C128" s="552" t="s">
        <v>314</v>
      </c>
      <c r="D128" s="148" t="s">
        <v>42</v>
      </c>
      <c r="E128" s="148">
        <v>0.12</v>
      </c>
      <c r="F128" s="186">
        <f>E128*F126</f>
        <v>27.576</v>
      </c>
      <c r="G128" s="298"/>
      <c r="H128" s="90"/>
      <c r="I128" s="12"/>
      <c r="J128" s="84"/>
      <c r="K128" s="91"/>
      <c r="L128" s="210"/>
      <c r="M128" s="211"/>
      <c r="N128" s="212"/>
      <c r="O128" s="210"/>
      <c r="P128" s="213"/>
      <c r="Q128" s="214"/>
    </row>
    <row r="129" spans="1:17" s="1" customFormat="1" ht="15.75" customHeight="1">
      <c r="A129" s="137"/>
      <c r="B129" s="253"/>
      <c r="C129" s="308" t="s">
        <v>114</v>
      </c>
      <c r="D129" s="148"/>
      <c r="E129" s="148"/>
      <c r="F129" s="186"/>
      <c r="G129" s="298"/>
      <c r="H129" s="90"/>
      <c r="I129" s="12"/>
      <c r="J129" s="84"/>
      <c r="K129" s="91"/>
      <c r="L129" s="210"/>
      <c r="M129" s="211"/>
      <c r="N129" s="212"/>
      <c r="O129" s="210"/>
      <c r="P129" s="213"/>
      <c r="Q129" s="214"/>
    </row>
    <row r="130" spans="1:17" s="1" customFormat="1" ht="21" customHeight="1">
      <c r="A130" s="137">
        <f>A128+1</f>
        <v>88</v>
      </c>
      <c r="B130" s="253" t="s">
        <v>23</v>
      </c>
      <c r="C130" s="245" t="s">
        <v>131</v>
      </c>
      <c r="D130" s="148" t="s">
        <v>135</v>
      </c>
      <c r="E130" s="148"/>
      <c r="F130" s="148">
        <v>25.7</v>
      </c>
      <c r="G130" s="298"/>
      <c r="H130" s="90"/>
      <c r="I130" s="250"/>
      <c r="J130" s="84"/>
      <c r="K130" s="91"/>
      <c r="L130" s="210"/>
      <c r="M130" s="211"/>
      <c r="N130" s="212"/>
      <c r="O130" s="210"/>
      <c r="P130" s="213"/>
      <c r="Q130" s="214"/>
    </row>
    <row r="131" spans="1:17" s="1" customFormat="1" ht="21" customHeight="1">
      <c r="A131" s="137">
        <f t="shared" si="5"/>
        <v>89</v>
      </c>
      <c r="B131" s="253" t="s">
        <v>23</v>
      </c>
      <c r="C131" s="245" t="s">
        <v>123</v>
      </c>
      <c r="D131" s="148" t="s">
        <v>39</v>
      </c>
      <c r="E131" s="148"/>
      <c r="F131" s="148">
        <v>3</v>
      </c>
      <c r="G131" s="298"/>
      <c r="H131" s="90"/>
      <c r="I131" s="250"/>
      <c r="J131" s="84"/>
      <c r="K131" s="91"/>
      <c r="L131" s="210"/>
      <c r="M131" s="211"/>
      <c r="N131" s="212"/>
      <c r="O131" s="210"/>
      <c r="P131" s="213"/>
      <c r="Q131" s="214"/>
    </row>
    <row r="132" spans="1:17" s="1" customFormat="1" ht="39.75" customHeight="1">
      <c r="A132" s="137">
        <f t="shared" si="5"/>
        <v>90</v>
      </c>
      <c r="B132" s="253" t="s">
        <v>23</v>
      </c>
      <c r="C132" s="149" t="s">
        <v>124</v>
      </c>
      <c r="D132" s="148" t="s">
        <v>135</v>
      </c>
      <c r="E132" s="148"/>
      <c r="F132" s="186">
        <f>25.7+1.85</f>
        <v>27.55</v>
      </c>
      <c r="G132" s="298"/>
      <c r="H132" s="90"/>
      <c r="I132" s="250"/>
      <c r="J132" s="84"/>
      <c r="K132" s="91"/>
      <c r="L132" s="210"/>
      <c r="M132" s="211"/>
      <c r="N132" s="212"/>
      <c r="O132" s="210"/>
      <c r="P132" s="213"/>
      <c r="Q132" s="214"/>
    </row>
    <row r="133" spans="1:17" s="1" customFormat="1" ht="18" customHeight="1">
      <c r="A133" s="137">
        <f t="shared" si="5"/>
        <v>91</v>
      </c>
      <c r="B133" s="203" t="s">
        <v>83</v>
      </c>
      <c r="C133" s="149" t="s">
        <v>112</v>
      </c>
      <c r="D133" s="148" t="s">
        <v>135</v>
      </c>
      <c r="E133" s="148"/>
      <c r="F133" s="186">
        <v>16.6</v>
      </c>
      <c r="G133" s="105"/>
      <c r="H133" s="90"/>
      <c r="I133" s="250"/>
      <c r="J133" s="84"/>
      <c r="K133" s="91"/>
      <c r="L133" s="210"/>
      <c r="M133" s="211"/>
      <c r="N133" s="212"/>
      <c r="O133" s="210"/>
      <c r="P133" s="213"/>
      <c r="Q133" s="214"/>
    </row>
    <row r="134" spans="1:17" s="1" customFormat="1" ht="16.5" customHeight="1">
      <c r="A134" s="137">
        <f t="shared" si="5"/>
        <v>92</v>
      </c>
      <c r="B134" s="203" t="s">
        <v>84</v>
      </c>
      <c r="C134" s="305" t="s">
        <v>125</v>
      </c>
      <c r="D134" s="148" t="s">
        <v>135</v>
      </c>
      <c r="E134" s="148"/>
      <c r="F134" s="186">
        <v>16.6</v>
      </c>
      <c r="G134" s="105"/>
      <c r="H134" s="90"/>
      <c r="I134" s="250"/>
      <c r="J134" s="84"/>
      <c r="K134" s="91"/>
      <c r="L134" s="210"/>
      <c r="M134" s="211"/>
      <c r="N134" s="212"/>
      <c r="O134" s="210"/>
      <c r="P134" s="213"/>
      <c r="Q134" s="214"/>
    </row>
    <row r="135" spans="1:17" s="1" customFormat="1" ht="21" customHeight="1">
      <c r="A135" s="137">
        <f>A134+1</f>
        <v>93</v>
      </c>
      <c r="B135" s="253" t="s">
        <v>23</v>
      </c>
      <c r="C135" s="245" t="s">
        <v>113</v>
      </c>
      <c r="D135" s="148" t="s">
        <v>135</v>
      </c>
      <c r="E135" s="148"/>
      <c r="F135" s="148">
        <v>16.6</v>
      </c>
      <c r="G135" s="298"/>
      <c r="H135" s="90"/>
      <c r="I135" s="250"/>
      <c r="J135" s="84"/>
      <c r="K135" s="91"/>
      <c r="L135" s="210"/>
      <c r="M135" s="211"/>
      <c r="N135" s="212"/>
      <c r="O135" s="210"/>
      <c r="P135" s="213"/>
      <c r="Q135" s="214"/>
    </row>
    <row r="136" spans="1:17" s="1" customFormat="1" ht="21" customHeight="1">
      <c r="A136" s="137">
        <f aca="true" t="shared" si="6" ref="A136:A160">A135+1</f>
        <v>94</v>
      </c>
      <c r="B136" s="253" t="s">
        <v>23</v>
      </c>
      <c r="C136" s="306" t="s">
        <v>126</v>
      </c>
      <c r="D136" s="138" t="s">
        <v>42</v>
      </c>
      <c r="E136" s="138"/>
      <c r="F136" s="138">
        <f>ROUND(F135*0.3,2)</f>
        <v>4.98</v>
      </c>
      <c r="G136" s="307"/>
      <c r="H136" s="90"/>
      <c r="I136" s="250"/>
      <c r="J136" s="270"/>
      <c r="K136" s="91"/>
      <c r="L136" s="210"/>
      <c r="M136" s="211"/>
      <c r="N136" s="212"/>
      <c r="O136" s="210"/>
      <c r="P136" s="213"/>
      <c r="Q136" s="214"/>
    </row>
    <row r="137" spans="1:17" s="1" customFormat="1" ht="21" customHeight="1">
      <c r="A137" s="137">
        <f t="shared" si="6"/>
        <v>95</v>
      </c>
      <c r="B137" s="253" t="s">
        <v>23</v>
      </c>
      <c r="C137" s="306" t="s">
        <v>61</v>
      </c>
      <c r="D137" s="138" t="s">
        <v>42</v>
      </c>
      <c r="E137" s="138"/>
      <c r="F137" s="138">
        <f>F135*0.15</f>
        <v>2.49</v>
      </c>
      <c r="G137" s="307"/>
      <c r="H137" s="90"/>
      <c r="I137" s="250"/>
      <c r="J137" s="270"/>
      <c r="K137" s="91"/>
      <c r="L137" s="210"/>
      <c r="M137" s="211"/>
      <c r="N137" s="212"/>
      <c r="O137" s="210"/>
      <c r="P137" s="213"/>
      <c r="Q137" s="214"/>
    </row>
    <row r="138" spans="1:17" s="1" customFormat="1" ht="22.5" customHeight="1">
      <c r="A138" s="137">
        <f t="shared" si="6"/>
        <v>96</v>
      </c>
      <c r="B138" s="290" t="s">
        <v>23</v>
      </c>
      <c r="C138" s="479" t="s">
        <v>258</v>
      </c>
      <c r="D138" s="148" t="s">
        <v>135</v>
      </c>
      <c r="E138" s="481"/>
      <c r="F138" s="481">
        <v>70</v>
      </c>
      <c r="G138" s="482"/>
      <c r="H138" s="482"/>
      <c r="I138" s="482"/>
      <c r="J138" s="482"/>
      <c r="K138" s="482"/>
      <c r="L138" s="210"/>
      <c r="M138" s="211"/>
      <c r="N138" s="212"/>
      <c r="O138" s="210"/>
      <c r="P138" s="213"/>
      <c r="Q138" s="214"/>
    </row>
    <row r="139" spans="1:17" s="1" customFormat="1" ht="18" customHeight="1">
      <c r="A139" s="137">
        <f t="shared" si="6"/>
        <v>97</v>
      </c>
      <c r="B139" s="290" t="s">
        <v>23</v>
      </c>
      <c r="C139" s="479" t="s">
        <v>259</v>
      </c>
      <c r="D139" s="148" t="s">
        <v>135</v>
      </c>
      <c r="E139" s="481"/>
      <c r="F139" s="481">
        <v>70</v>
      </c>
      <c r="G139" s="482"/>
      <c r="H139" s="482"/>
      <c r="I139" s="482"/>
      <c r="J139" s="482"/>
      <c r="K139" s="482"/>
      <c r="L139" s="210"/>
      <c r="M139" s="211"/>
      <c r="N139" s="212"/>
      <c r="O139" s="210"/>
      <c r="P139" s="213"/>
      <c r="Q139" s="214"/>
    </row>
    <row r="140" spans="1:17" s="1" customFormat="1" ht="20.25" customHeight="1">
      <c r="A140" s="137">
        <f t="shared" si="6"/>
        <v>98</v>
      </c>
      <c r="B140" s="253" t="s">
        <v>63</v>
      </c>
      <c r="C140" s="245" t="s">
        <v>127</v>
      </c>
      <c r="D140" s="148" t="s">
        <v>22</v>
      </c>
      <c r="E140" s="148"/>
      <c r="F140" s="148">
        <v>14.6</v>
      </c>
      <c r="G140" s="298"/>
      <c r="H140" s="90"/>
      <c r="I140" s="250"/>
      <c r="J140" s="84"/>
      <c r="K140" s="91"/>
      <c r="L140" s="210"/>
      <c r="M140" s="211"/>
      <c r="N140" s="212"/>
      <c r="O140" s="210"/>
      <c r="P140" s="213"/>
      <c r="Q140" s="214"/>
    </row>
    <row r="141" spans="1:17" s="1" customFormat="1" ht="20.25" customHeight="1">
      <c r="A141" s="137"/>
      <c r="B141" s="253"/>
      <c r="C141" s="308" t="s">
        <v>115</v>
      </c>
      <c r="D141" s="148"/>
      <c r="E141" s="148"/>
      <c r="F141" s="148"/>
      <c r="G141" s="309"/>
      <c r="H141" s="90"/>
      <c r="I141" s="250"/>
      <c r="J141" s="270"/>
      <c r="K141" s="91"/>
      <c r="L141" s="210"/>
      <c r="M141" s="211"/>
      <c r="N141" s="212"/>
      <c r="O141" s="210"/>
      <c r="P141" s="213"/>
      <c r="Q141" s="214"/>
    </row>
    <row r="142" spans="1:17" s="1" customFormat="1" ht="20.25" customHeight="1">
      <c r="A142" s="137">
        <f>A140+1</f>
        <v>99</v>
      </c>
      <c r="B142" s="253" t="s">
        <v>23</v>
      </c>
      <c r="C142" s="245" t="s">
        <v>116</v>
      </c>
      <c r="D142" s="148" t="s">
        <v>135</v>
      </c>
      <c r="E142" s="148"/>
      <c r="F142" s="186">
        <v>82.2</v>
      </c>
      <c r="G142" s="309"/>
      <c r="H142" s="90"/>
      <c r="I142" s="250"/>
      <c r="J142" s="270"/>
      <c r="K142" s="91"/>
      <c r="L142" s="210"/>
      <c r="M142" s="211"/>
      <c r="N142" s="212"/>
      <c r="O142" s="210"/>
      <c r="P142" s="213"/>
      <c r="Q142" s="214"/>
    </row>
    <row r="143" spans="1:17" s="1" customFormat="1" ht="20.25" customHeight="1">
      <c r="A143" s="137">
        <f t="shared" si="6"/>
        <v>100</v>
      </c>
      <c r="B143" s="253" t="s">
        <v>23</v>
      </c>
      <c r="C143" s="302" t="s">
        <v>119</v>
      </c>
      <c r="D143" s="148" t="s">
        <v>42</v>
      </c>
      <c r="E143" s="148"/>
      <c r="F143" s="148">
        <f>F142*0.3</f>
        <v>24.66</v>
      </c>
      <c r="G143" s="309"/>
      <c r="H143" s="90"/>
      <c r="I143" s="250"/>
      <c r="J143" s="270"/>
      <c r="K143" s="91"/>
      <c r="L143" s="210"/>
      <c r="M143" s="211"/>
      <c r="N143" s="212"/>
      <c r="O143" s="210"/>
      <c r="P143" s="213"/>
      <c r="Q143" s="214"/>
    </row>
    <row r="144" spans="1:17" s="1" customFormat="1" ht="20.25" customHeight="1">
      <c r="A144" s="137">
        <f t="shared" si="6"/>
        <v>101</v>
      </c>
      <c r="B144" s="253" t="s">
        <v>23</v>
      </c>
      <c r="C144" s="245" t="s">
        <v>117</v>
      </c>
      <c r="D144" s="148" t="s">
        <v>135</v>
      </c>
      <c r="E144" s="148"/>
      <c r="F144" s="186">
        <v>60.4</v>
      </c>
      <c r="G144" s="309"/>
      <c r="H144" s="90"/>
      <c r="I144" s="250"/>
      <c r="J144" s="270"/>
      <c r="K144" s="91"/>
      <c r="L144" s="210"/>
      <c r="M144" s="211"/>
      <c r="N144" s="212"/>
      <c r="O144" s="210"/>
      <c r="P144" s="213"/>
      <c r="Q144" s="214"/>
    </row>
    <row r="145" spans="1:17" s="1" customFormat="1" ht="20.25" customHeight="1">
      <c r="A145" s="137">
        <f t="shared" si="6"/>
        <v>102</v>
      </c>
      <c r="B145" s="253" t="s">
        <v>23</v>
      </c>
      <c r="C145" s="302" t="s">
        <v>312</v>
      </c>
      <c r="D145" s="148" t="s">
        <v>42</v>
      </c>
      <c r="E145" s="148"/>
      <c r="F145" s="186">
        <f>F144*0.25</f>
        <v>15.1</v>
      </c>
      <c r="G145" s="309"/>
      <c r="H145" s="90"/>
      <c r="I145" s="250"/>
      <c r="J145" s="270"/>
      <c r="K145" s="91"/>
      <c r="L145" s="210"/>
      <c r="M145" s="211"/>
      <c r="N145" s="212"/>
      <c r="O145" s="210"/>
      <c r="P145" s="213"/>
      <c r="Q145" s="214"/>
    </row>
    <row r="146" spans="1:17" s="1" customFormat="1" ht="20.25" customHeight="1">
      <c r="A146" s="137">
        <f t="shared" si="6"/>
        <v>103</v>
      </c>
      <c r="B146" s="253" t="s">
        <v>23</v>
      </c>
      <c r="C146" s="302" t="s">
        <v>61</v>
      </c>
      <c r="D146" s="148" t="s">
        <v>42</v>
      </c>
      <c r="E146" s="148"/>
      <c r="F146" s="186">
        <f>F144*0.12</f>
        <v>7.247999999999999</v>
      </c>
      <c r="G146" s="309"/>
      <c r="H146" s="90"/>
      <c r="I146" s="250"/>
      <c r="J146" s="270"/>
      <c r="K146" s="91"/>
      <c r="L146" s="210"/>
      <c r="M146" s="211"/>
      <c r="N146" s="212"/>
      <c r="O146" s="210"/>
      <c r="P146" s="213"/>
      <c r="Q146" s="214"/>
    </row>
    <row r="147" spans="1:17" s="1" customFormat="1" ht="20.25" customHeight="1">
      <c r="A147" s="137">
        <f t="shared" si="6"/>
        <v>104</v>
      </c>
      <c r="B147" s="253" t="s">
        <v>23</v>
      </c>
      <c r="C147" s="245" t="s">
        <v>118</v>
      </c>
      <c r="D147" s="148" t="s">
        <v>135</v>
      </c>
      <c r="E147" s="148"/>
      <c r="F147" s="186">
        <v>21.8</v>
      </c>
      <c r="G147" s="309"/>
      <c r="H147" s="90"/>
      <c r="I147" s="250"/>
      <c r="J147" s="270"/>
      <c r="K147" s="91"/>
      <c r="L147" s="210"/>
      <c r="M147" s="211"/>
      <c r="N147" s="212"/>
      <c r="O147" s="210"/>
      <c r="P147" s="213"/>
      <c r="Q147" s="214"/>
    </row>
    <row r="148" spans="1:17" s="1" customFormat="1" ht="20.25" customHeight="1">
      <c r="A148" s="137">
        <f t="shared" si="6"/>
        <v>105</v>
      </c>
      <c r="B148" s="253" t="s">
        <v>23</v>
      </c>
      <c r="C148" s="302" t="s">
        <v>312</v>
      </c>
      <c r="D148" s="148" t="s">
        <v>42</v>
      </c>
      <c r="E148" s="148"/>
      <c r="F148" s="186">
        <f>F147*0.25</f>
        <v>5.45</v>
      </c>
      <c r="G148" s="309"/>
      <c r="H148" s="90"/>
      <c r="I148" s="250"/>
      <c r="J148" s="270"/>
      <c r="K148" s="91"/>
      <c r="L148" s="210"/>
      <c r="M148" s="211"/>
      <c r="N148" s="212"/>
      <c r="O148" s="210"/>
      <c r="P148" s="213"/>
      <c r="Q148" s="214"/>
    </row>
    <row r="149" spans="1:17" s="1" customFormat="1" ht="20.25" customHeight="1">
      <c r="A149" s="137">
        <f t="shared" si="6"/>
        <v>106</v>
      </c>
      <c r="B149" s="253" t="s">
        <v>23</v>
      </c>
      <c r="C149" s="302" t="s">
        <v>61</v>
      </c>
      <c r="D149" s="148" t="s">
        <v>42</v>
      </c>
      <c r="E149" s="148"/>
      <c r="F149" s="186">
        <f>F147*0.12</f>
        <v>2.616</v>
      </c>
      <c r="G149" s="309"/>
      <c r="H149" s="90"/>
      <c r="I149" s="250"/>
      <c r="J149" s="270"/>
      <c r="K149" s="91"/>
      <c r="L149" s="210"/>
      <c r="M149" s="211"/>
      <c r="N149" s="212"/>
      <c r="O149" s="210"/>
      <c r="P149" s="213"/>
      <c r="Q149" s="214"/>
    </row>
    <row r="150" spans="1:17" s="1" customFormat="1" ht="15.75" customHeight="1">
      <c r="A150" s="137"/>
      <c r="B150" s="253"/>
      <c r="C150" s="304" t="s">
        <v>64</v>
      </c>
      <c r="D150" s="255"/>
      <c r="E150" s="255"/>
      <c r="F150" s="255"/>
      <c r="G150" s="310"/>
      <c r="H150" s="90"/>
      <c r="I150" s="250"/>
      <c r="J150" s="270"/>
      <c r="K150" s="264"/>
      <c r="L150" s="210"/>
      <c r="M150" s="211"/>
      <c r="N150" s="212"/>
      <c r="O150" s="210"/>
      <c r="P150" s="213"/>
      <c r="Q150" s="214"/>
    </row>
    <row r="151" spans="1:17" s="1" customFormat="1" ht="29.25" customHeight="1">
      <c r="A151" s="137">
        <f>A149+1</f>
        <v>107</v>
      </c>
      <c r="B151" s="253" t="s">
        <v>59</v>
      </c>
      <c r="C151" s="245" t="s">
        <v>128</v>
      </c>
      <c r="D151" s="148" t="s">
        <v>142</v>
      </c>
      <c r="E151" s="148"/>
      <c r="F151" s="311">
        <v>9</v>
      </c>
      <c r="G151" s="312"/>
      <c r="H151" s="90"/>
      <c r="I151" s="12"/>
      <c r="J151" s="84"/>
      <c r="K151" s="91"/>
      <c r="L151" s="210"/>
      <c r="M151" s="211"/>
      <c r="N151" s="212"/>
      <c r="O151" s="210"/>
      <c r="P151" s="213"/>
      <c r="Q151" s="214"/>
    </row>
    <row r="152" spans="1:17" s="1" customFormat="1" ht="15.75" customHeight="1">
      <c r="A152" s="137">
        <f t="shared" si="6"/>
        <v>108</v>
      </c>
      <c r="B152" s="253" t="s">
        <v>23</v>
      </c>
      <c r="C152" s="302" t="s">
        <v>60</v>
      </c>
      <c r="D152" s="148" t="s">
        <v>42</v>
      </c>
      <c r="E152" s="148">
        <v>1.3</v>
      </c>
      <c r="F152" s="311">
        <f>E152*F151</f>
        <v>11.700000000000001</v>
      </c>
      <c r="G152" s="312"/>
      <c r="H152" s="90"/>
      <c r="I152" s="12"/>
      <c r="J152" s="251"/>
      <c r="K152" s="91"/>
      <c r="L152" s="210"/>
      <c r="M152" s="211"/>
      <c r="N152" s="212"/>
      <c r="O152" s="210"/>
      <c r="P152" s="213"/>
      <c r="Q152" s="214"/>
    </row>
    <row r="153" spans="1:17" s="1" customFormat="1" ht="15.75" customHeight="1">
      <c r="A153" s="137">
        <f t="shared" si="6"/>
        <v>109</v>
      </c>
      <c r="B153" s="253" t="s">
        <v>23</v>
      </c>
      <c r="C153" s="302" t="s">
        <v>61</v>
      </c>
      <c r="D153" s="148" t="s">
        <v>42</v>
      </c>
      <c r="E153" s="148">
        <v>0.12</v>
      </c>
      <c r="F153" s="311">
        <f>E153*F151</f>
        <v>1.08</v>
      </c>
      <c r="G153" s="312"/>
      <c r="H153" s="90"/>
      <c r="I153" s="12"/>
      <c r="J153" s="251"/>
      <c r="K153" s="91"/>
      <c r="L153" s="210"/>
      <c r="M153" s="211"/>
      <c r="N153" s="212"/>
      <c r="O153" s="210"/>
      <c r="P153" s="213"/>
      <c r="Q153" s="214"/>
    </row>
    <row r="154" spans="1:17" s="1" customFormat="1" ht="15.75" customHeight="1">
      <c r="A154" s="137">
        <f t="shared" si="6"/>
        <v>110</v>
      </c>
      <c r="B154" s="253" t="s">
        <v>65</v>
      </c>
      <c r="C154" s="245" t="s">
        <v>130</v>
      </c>
      <c r="D154" s="148" t="s">
        <v>142</v>
      </c>
      <c r="E154" s="148"/>
      <c r="F154" s="311">
        <v>30.1</v>
      </c>
      <c r="G154" s="312"/>
      <c r="H154" s="90"/>
      <c r="I154" s="12"/>
      <c r="J154" s="251"/>
      <c r="K154" s="91"/>
      <c r="L154" s="210"/>
      <c r="M154" s="211"/>
      <c r="N154" s="212"/>
      <c r="O154" s="210"/>
      <c r="P154" s="213"/>
      <c r="Q154" s="214"/>
    </row>
    <row r="155" spans="1:17" s="1" customFormat="1" ht="15.75" customHeight="1">
      <c r="A155" s="137">
        <f t="shared" si="6"/>
        <v>111</v>
      </c>
      <c r="B155" s="253" t="s">
        <v>23</v>
      </c>
      <c r="C155" s="302" t="s">
        <v>312</v>
      </c>
      <c r="D155" s="148" t="s">
        <v>42</v>
      </c>
      <c r="E155" s="148"/>
      <c r="F155" s="186">
        <f>F154*0.245</f>
        <v>7.3745</v>
      </c>
      <c r="G155" s="298"/>
      <c r="H155" s="90"/>
      <c r="I155" s="12"/>
      <c r="J155" s="84"/>
      <c r="K155" s="91"/>
      <c r="L155" s="210"/>
      <c r="M155" s="211"/>
      <c r="N155" s="212"/>
      <c r="O155" s="210"/>
      <c r="P155" s="213"/>
      <c r="Q155" s="214"/>
    </row>
    <row r="156" spans="1:17" s="1" customFormat="1" ht="15.75" customHeight="1">
      <c r="A156" s="137">
        <f t="shared" si="6"/>
        <v>112</v>
      </c>
      <c r="B156" s="253" t="s">
        <v>23</v>
      </c>
      <c r="C156" s="302" t="s">
        <v>61</v>
      </c>
      <c r="D156" s="148" t="s">
        <v>42</v>
      </c>
      <c r="E156" s="148">
        <v>0.12</v>
      </c>
      <c r="F156" s="186">
        <f>E156*F154</f>
        <v>3.612</v>
      </c>
      <c r="G156" s="298"/>
      <c r="H156" s="90"/>
      <c r="I156" s="12"/>
      <c r="J156" s="84"/>
      <c r="K156" s="91"/>
      <c r="L156" s="210"/>
      <c r="M156" s="211"/>
      <c r="N156" s="212"/>
      <c r="O156" s="210"/>
      <c r="P156" s="213"/>
      <c r="Q156" s="214"/>
    </row>
    <row r="157" spans="1:17" s="1" customFormat="1" ht="15.75" customHeight="1">
      <c r="A157" s="137">
        <f t="shared" si="6"/>
        <v>113</v>
      </c>
      <c r="B157" s="253" t="s">
        <v>65</v>
      </c>
      <c r="C157" s="245" t="s">
        <v>129</v>
      </c>
      <c r="D157" s="148" t="s">
        <v>142</v>
      </c>
      <c r="E157" s="148"/>
      <c r="F157" s="311">
        <v>9</v>
      </c>
      <c r="G157" s="312"/>
      <c r="H157" s="90"/>
      <c r="I157" s="12"/>
      <c r="J157" s="251"/>
      <c r="K157" s="91"/>
      <c r="L157" s="210"/>
      <c r="M157" s="211"/>
      <c r="N157" s="212"/>
      <c r="O157" s="210"/>
      <c r="P157" s="213"/>
      <c r="Q157" s="214"/>
    </row>
    <row r="158" spans="1:17" s="1" customFormat="1" ht="15.75" customHeight="1">
      <c r="A158" s="137">
        <f t="shared" si="6"/>
        <v>114</v>
      </c>
      <c r="B158" s="253" t="s">
        <v>23</v>
      </c>
      <c r="C158" s="552" t="s">
        <v>313</v>
      </c>
      <c r="D158" s="148" t="s">
        <v>42</v>
      </c>
      <c r="E158" s="148">
        <v>0.25</v>
      </c>
      <c r="F158" s="186">
        <f>F157*0.25</f>
        <v>2.25</v>
      </c>
      <c r="G158" s="298"/>
      <c r="H158" s="90"/>
      <c r="I158" s="12"/>
      <c r="J158" s="84"/>
      <c r="K158" s="91"/>
      <c r="L158" s="210"/>
      <c r="M158" s="211"/>
      <c r="N158" s="212"/>
      <c r="O158" s="210"/>
      <c r="P158" s="213"/>
      <c r="Q158" s="214"/>
    </row>
    <row r="159" spans="1:17" s="1" customFormat="1" ht="15.75" customHeight="1">
      <c r="A159" s="137">
        <f t="shared" si="6"/>
        <v>115</v>
      </c>
      <c r="B159" s="253" t="s">
        <v>23</v>
      </c>
      <c r="C159" s="552" t="s">
        <v>314</v>
      </c>
      <c r="D159" s="148" t="s">
        <v>42</v>
      </c>
      <c r="E159" s="148">
        <v>0.12</v>
      </c>
      <c r="F159" s="186">
        <f>E159*F157</f>
        <v>1.08</v>
      </c>
      <c r="G159" s="298"/>
      <c r="H159" s="90"/>
      <c r="I159" s="12"/>
      <c r="J159" s="84"/>
      <c r="K159" s="327"/>
      <c r="L159" s="210"/>
      <c r="M159" s="211"/>
      <c r="N159" s="212"/>
      <c r="O159" s="210"/>
      <c r="P159" s="213"/>
      <c r="Q159" s="214"/>
    </row>
    <row r="160" spans="1:17" s="1" customFormat="1" ht="15.75" customHeight="1" thickBot="1">
      <c r="A160" s="207">
        <f t="shared" si="6"/>
        <v>116</v>
      </c>
      <c r="B160" s="313" t="s">
        <v>23</v>
      </c>
      <c r="C160" s="314" t="s">
        <v>24</v>
      </c>
      <c r="D160" s="315"/>
      <c r="E160" s="315"/>
      <c r="F160" s="315"/>
      <c r="G160" s="316"/>
      <c r="H160" s="317"/>
      <c r="I160" s="14"/>
      <c r="J160" s="241"/>
      <c r="K160" s="318"/>
      <c r="L160" s="342"/>
      <c r="M160" s="244"/>
      <c r="N160" s="244"/>
      <c r="O160" s="244"/>
      <c r="P160" s="244"/>
      <c r="Q160" s="244"/>
    </row>
    <row r="161" spans="1:17" s="1" customFormat="1" ht="33" customHeight="1" thickTop="1">
      <c r="A161" s="7"/>
      <c r="B161" s="7"/>
      <c r="C161" s="343" t="s">
        <v>159</v>
      </c>
      <c r="D161" s="319"/>
      <c r="E161" s="344"/>
      <c r="F161" s="173"/>
      <c r="G161" s="173"/>
      <c r="H161" s="174"/>
      <c r="I161" s="174"/>
      <c r="J161" s="173"/>
      <c r="K161" s="175"/>
      <c r="L161" s="176"/>
      <c r="M161" s="176">
        <f>M36+M53+M62+M109+M114+M160</f>
        <v>0</v>
      </c>
      <c r="N161" s="176">
        <f>N36+N53+N62+N109+N114+N160</f>
        <v>0</v>
      </c>
      <c r="O161" s="176">
        <f>O36+O53+O62+O109+O114+O160</f>
        <v>0</v>
      </c>
      <c r="P161" s="176">
        <f>P36+P53+P62+P109+P114+P160</f>
        <v>0</v>
      </c>
      <c r="Q161" s="176">
        <f>Q36+Q53+Q62+Q109+Q114+Q160</f>
        <v>0</v>
      </c>
    </row>
    <row r="162" spans="1:17" s="1" customFormat="1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s="1" customFormat="1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s="1" customFormat="1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s="1" customFormat="1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s="1" customFormat="1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s="1" customFormat="1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s="1" customFormat="1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2.75">
      <c r="A170" s="7"/>
      <c r="B170" s="7"/>
      <c r="C170" s="151" t="s">
        <v>316</v>
      </c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2.75">
      <c r="A171" s="7"/>
      <c r="B171" s="7"/>
      <c r="C171" s="466" t="s">
        <v>191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2.75">
      <c r="A172" s="7"/>
      <c r="B172" s="7"/>
      <c r="C172" s="14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2.75">
      <c r="A173" s="7"/>
      <c r="B173" s="7"/>
      <c r="C173" s="145" t="s">
        <v>317</v>
      </c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2.75">
      <c r="A175" s="7"/>
      <c r="B175" s="7"/>
      <c r="C175" s="374" t="s">
        <v>318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2.75">
      <c r="A176" s="7"/>
      <c r="B176" s="7"/>
      <c r="C176" s="146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</sheetData>
  <sheetProtection/>
  <mergeCells count="10">
    <mergeCell ref="O17:O18"/>
    <mergeCell ref="M17:M19"/>
    <mergeCell ref="A16:A19"/>
    <mergeCell ref="B16:B19"/>
    <mergeCell ref="D16:D19"/>
    <mergeCell ref="F16:F19"/>
    <mergeCell ref="G16:L16"/>
    <mergeCell ref="G17:G19"/>
    <mergeCell ref="H17:H19"/>
    <mergeCell ref="J17:J18"/>
  </mergeCells>
  <conditionalFormatting sqref="C75 C109 C51:C52 C160 C113">
    <cfRule type="expression" priority="216" dxfId="0" stopIfTrue="1">
      <formula>#REF!</formula>
    </cfRule>
  </conditionalFormatting>
  <conditionalFormatting sqref="B39 B41:B53 B109 B158:B160 B29 B31 B115 B76:B94 B62">
    <cfRule type="expression" priority="217" dxfId="0" stopIfTrue="1">
      <formula>#REF!</formula>
    </cfRule>
  </conditionalFormatting>
  <conditionalFormatting sqref="C53">
    <cfRule type="expression" priority="214" dxfId="0" stopIfTrue="1">
      <formula>#REF!</formula>
    </cfRule>
  </conditionalFormatting>
  <conditionalFormatting sqref="B40">
    <cfRule type="expression" priority="185" dxfId="0" stopIfTrue="1">
      <formula>#REF!</formula>
    </cfRule>
  </conditionalFormatting>
  <conditionalFormatting sqref="C43">
    <cfRule type="expression" priority="186" dxfId="0" stopIfTrue="1">
      <formula>'1-1AR'!#REF!</formula>
    </cfRule>
  </conditionalFormatting>
  <conditionalFormatting sqref="C46 C39 C41:C42">
    <cfRule type="expression" priority="187" dxfId="0" stopIfTrue="1">
      <formula>'1-1AR'!#REF!</formula>
    </cfRule>
  </conditionalFormatting>
  <conditionalFormatting sqref="C47:C50 C44:C45">
    <cfRule type="expression" priority="188" dxfId="0" stopIfTrue="1">
      <formula>'1-1AR'!#REF!</formula>
    </cfRule>
  </conditionalFormatting>
  <conditionalFormatting sqref="C40">
    <cfRule type="expression" priority="184" dxfId="0" stopIfTrue="1">
      <formula>#REF!</formula>
    </cfRule>
  </conditionalFormatting>
  <conditionalFormatting sqref="B123:B129">
    <cfRule type="expression" priority="164" dxfId="0" stopIfTrue="1">
      <formula>#REF!</formula>
    </cfRule>
  </conditionalFormatting>
  <conditionalFormatting sqref="B151:B153 B157">
    <cfRule type="expression" priority="141" dxfId="0" stopIfTrue="1">
      <formula>#REF!</formula>
    </cfRule>
  </conditionalFormatting>
  <conditionalFormatting sqref="B150">
    <cfRule type="expression" priority="146" dxfId="0" stopIfTrue="1">
      <formula>#REF!</formula>
    </cfRule>
  </conditionalFormatting>
  <conditionalFormatting sqref="B140:B141">
    <cfRule type="expression" priority="145" dxfId="0" stopIfTrue="1">
      <formula>#REF!</formula>
    </cfRule>
  </conditionalFormatting>
  <conditionalFormatting sqref="B122">
    <cfRule type="expression" priority="138" dxfId="0" stopIfTrue="1">
      <formula>#REF!</formula>
    </cfRule>
  </conditionalFormatting>
  <conditionalFormatting sqref="B116:B118">
    <cfRule type="expression" priority="139" dxfId="0" stopIfTrue="1">
      <formula>#REF!</formula>
    </cfRule>
  </conditionalFormatting>
  <conditionalFormatting sqref="B130:B132">
    <cfRule type="expression" priority="107" dxfId="0" stopIfTrue="1">
      <formula>#REF!</formula>
    </cfRule>
  </conditionalFormatting>
  <conditionalFormatting sqref="B100 B104:B105">
    <cfRule type="expression" priority="102" dxfId="0" stopIfTrue="1">
      <formula>#REF!</formula>
    </cfRule>
  </conditionalFormatting>
  <conditionalFormatting sqref="B96:B99">
    <cfRule type="expression" priority="101" dxfId="0" stopIfTrue="1">
      <formula>#REF!</formula>
    </cfRule>
  </conditionalFormatting>
  <conditionalFormatting sqref="B119:B121">
    <cfRule type="expression" priority="57" dxfId="0" stopIfTrue="1">
      <formula>#REF!</formula>
    </cfRule>
  </conditionalFormatting>
  <conditionalFormatting sqref="B34">
    <cfRule type="expression" priority="56" dxfId="0" stopIfTrue="1">
      <formula>#REF!</formula>
    </cfRule>
  </conditionalFormatting>
  <conditionalFormatting sqref="C36">
    <cfRule type="expression" priority="55" dxfId="0" stopIfTrue="1">
      <formula>#REF!</formula>
    </cfRule>
  </conditionalFormatting>
  <conditionalFormatting sqref="B135:B137">
    <cfRule type="expression" priority="40" dxfId="0" stopIfTrue="1">
      <formula>#REF!</formula>
    </cfRule>
  </conditionalFormatting>
  <conditionalFormatting sqref="B142:B149">
    <cfRule type="expression" priority="38" dxfId="0" stopIfTrue="1">
      <formula>#REF!</formula>
    </cfRule>
  </conditionalFormatting>
  <conditionalFormatting sqref="B155:B156">
    <cfRule type="expression" priority="37" dxfId="0" stopIfTrue="1">
      <formula>#REF!</formula>
    </cfRule>
  </conditionalFormatting>
  <conditionalFormatting sqref="B154">
    <cfRule type="expression" priority="36" dxfId="0" stopIfTrue="1">
      <formula>#REF!</formula>
    </cfRule>
  </conditionalFormatting>
  <conditionalFormatting sqref="B101:B103">
    <cfRule type="expression" priority="25" dxfId="0" stopIfTrue="1">
      <formula>#REF!</formula>
    </cfRule>
  </conditionalFormatting>
  <conditionalFormatting sqref="B106 B108">
    <cfRule type="expression" priority="24" dxfId="0" stopIfTrue="1">
      <formula>#REF!</formula>
    </cfRule>
  </conditionalFormatting>
  <conditionalFormatting sqref="B107">
    <cfRule type="expression" priority="23" dxfId="0" stopIfTrue="1">
      <formula>#REF!</formula>
    </cfRule>
  </conditionalFormatting>
  <conditionalFormatting sqref="B95">
    <cfRule type="expression" priority="21" dxfId="0" stopIfTrue="1">
      <formula>#REF!</formula>
    </cfRule>
  </conditionalFormatting>
  <conditionalFormatting sqref="B138:B139">
    <cfRule type="expression" priority="18" dxfId="0" stopIfTrue="1">
      <formula>#REF!</formula>
    </cfRule>
  </conditionalFormatting>
  <conditionalFormatting sqref="B30">
    <cfRule type="expression" priority="17" dxfId="0" stopIfTrue="1">
      <formula>#REF!</formula>
    </cfRule>
  </conditionalFormatting>
  <conditionalFormatting sqref="B112:B114">
    <cfRule type="expression" priority="13" dxfId="0" stopIfTrue="1">
      <formula>#REF!</formula>
    </cfRule>
  </conditionalFormatting>
  <conditionalFormatting sqref="C110">
    <cfRule type="expression" priority="14" dxfId="0" stopIfTrue="1">
      <formula>#REF!</formula>
    </cfRule>
  </conditionalFormatting>
  <conditionalFormatting sqref="B111">
    <cfRule type="expression" priority="15" dxfId="0" stopIfTrue="1">
      <formula>#REF!</formula>
    </cfRule>
  </conditionalFormatting>
  <conditionalFormatting sqref="C114">
    <cfRule type="expression" priority="12" dxfId="0" stopIfTrue="1">
      <formula>#REF!</formula>
    </cfRule>
  </conditionalFormatting>
  <conditionalFormatting sqref="C54">
    <cfRule type="expression" priority="11" dxfId="0" stopIfTrue="1">
      <formula>#REF!</formula>
    </cfRule>
  </conditionalFormatting>
  <conditionalFormatting sqref="C62">
    <cfRule type="expression" priority="10" dxfId="0" stopIfTrue="1">
      <formula>#REF!</formula>
    </cfRule>
  </conditionalFormatting>
  <conditionalFormatting sqref="C58:C59">
    <cfRule type="expression" priority="7" dxfId="0" stopIfTrue="1">
      <formula>#REF!</formula>
    </cfRule>
  </conditionalFormatting>
  <conditionalFormatting sqref="C55:D57">
    <cfRule type="expression" priority="8" dxfId="0" stopIfTrue="1">
      <formula>#REF!</formula>
    </cfRule>
  </conditionalFormatting>
  <conditionalFormatting sqref="B55:B61">
    <cfRule type="expression" priority="9" dxfId="0" stopIfTrue="1">
      <formula>#REF!</formula>
    </cfRule>
  </conditionalFormatting>
  <conditionalFormatting sqref="B63:B64 B69:B74">
    <cfRule type="expression" priority="5" dxfId="0" stopIfTrue="1">
      <formula>#REF!</formula>
    </cfRule>
  </conditionalFormatting>
  <conditionalFormatting sqref="B65:B67">
    <cfRule type="expression" priority="6" dxfId="0" stopIfTrue="1">
      <formula>#REF!</formula>
    </cfRule>
  </conditionalFormatting>
  <conditionalFormatting sqref="B68">
    <cfRule type="expression" priority="3" dxfId="0" stopIfTrue="1">
      <formula>#REF!</formula>
    </cfRule>
  </conditionalFormatting>
  <conditionalFormatting sqref="C74">
    <cfRule type="expression" priority="1" dxfId="0" stopIfTrue="1">
      <formula>#REF!</formula>
    </cfRule>
  </conditionalFormatting>
  <printOptions gridLines="1" horizontalCentered="1"/>
  <pageMargins left="0.3937007874015748" right="0.3937007874015748" top="0.8267716535433072" bottom="0.7874015748031497" header="0.1968503937007874" footer="0.35433070866141736"/>
  <pageSetup horizontalDpi="300" verticalDpi="300" orientation="landscape" paperSize="9" scale="65" r:id="rId1"/>
  <headerFooter alignWithMargins="0">
    <oddFooter>&amp;R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P238"/>
  <sheetViews>
    <sheetView zoomScale="85" zoomScaleNormal="85" workbookViewId="0" topLeftCell="A61">
      <selection activeCell="C11" sqref="C11"/>
    </sheetView>
  </sheetViews>
  <sheetFormatPr defaultColWidth="8.8515625" defaultRowHeight="12.75"/>
  <cols>
    <col min="1" max="1" width="6.57421875" style="8" customWidth="1"/>
    <col min="2" max="2" width="9.57421875" style="8" customWidth="1"/>
    <col min="3" max="3" width="74.140625" style="9" customWidth="1"/>
    <col min="4" max="4" width="6.7109375" style="9" customWidth="1"/>
    <col min="5" max="5" width="8.28125" style="9" customWidth="1"/>
    <col min="6" max="6" width="9.421875" style="9" customWidth="1"/>
    <col min="7" max="7" width="9.57421875" style="9" customWidth="1"/>
    <col min="8" max="8" width="9.7109375" style="9" customWidth="1"/>
    <col min="9" max="9" width="10.8515625" style="9" customWidth="1"/>
    <col min="10" max="10" width="8.28125" style="9" customWidth="1"/>
    <col min="11" max="11" width="9.421875" style="9" customWidth="1"/>
    <col min="12" max="12" width="10.140625" style="9" customWidth="1"/>
    <col min="13" max="13" width="11.8515625" style="9" customWidth="1"/>
    <col min="14" max="14" width="10.7109375" style="9" customWidth="1"/>
    <col min="15" max="15" width="12.28125" style="9" customWidth="1"/>
    <col min="16" max="16" width="12.8515625" style="9" customWidth="1"/>
    <col min="17" max="16384" width="8.8515625" style="9" customWidth="1"/>
  </cols>
  <sheetData>
    <row r="1" spans="1:16" s="1" customFormat="1" ht="15" customHeight="1">
      <c r="A1" s="2"/>
      <c r="B1" s="2"/>
      <c r="C1" s="2"/>
      <c r="D1" s="2"/>
      <c r="E1" s="2"/>
      <c r="F1" s="2"/>
      <c r="G1" s="2"/>
      <c r="H1" s="2"/>
      <c r="I1" s="2"/>
      <c r="J1" s="18"/>
      <c r="K1" s="17"/>
      <c r="L1" s="17"/>
      <c r="M1" s="17"/>
      <c r="N1" s="17"/>
      <c r="O1" s="2"/>
      <c r="P1" s="2"/>
    </row>
    <row r="2" spans="1:16" s="1" customFormat="1" ht="15" customHeight="1">
      <c r="A2" s="2"/>
      <c r="B2" s="2"/>
      <c r="C2" s="2"/>
      <c r="D2" s="32" t="s">
        <v>69</v>
      </c>
      <c r="E2" s="2"/>
      <c r="F2" s="2"/>
      <c r="G2" s="2"/>
      <c r="H2" s="2"/>
      <c r="I2" s="2"/>
      <c r="J2" s="18"/>
      <c r="K2" s="19"/>
      <c r="L2" s="19"/>
      <c r="M2" s="19"/>
      <c r="N2" s="19"/>
      <c r="O2" s="2"/>
      <c r="P2" s="2"/>
    </row>
    <row r="3" spans="1:16" s="1" customFormat="1" ht="16.5" customHeight="1">
      <c r="A3" s="2"/>
      <c r="B3" s="2"/>
      <c r="C3" s="2"/>
      <c r="D3" s="2"/>
      <c r="E3" s="2"/>
      <c r="F3" s="2"/>
      <c r="G3" s="2"/>
      <c r="H3" s="2"/>
      <c r="I3" s="2"/>
      <c r="J3" s="18"/>
      <c r="K3" s="19"/>
      <c r="L3" s="19"/>
      <c r="M3" s="19"/>
      <c r="N3" s="19"/>
      <c r="O3" s="2"/>
      <c r="P3" s="2"/>
    </row>
    <row r="4" spans="1:16" s="1" customFormat="1" ht="22.5" customHeight="1">
      <c r="A4" s="2"/>
      <c r="B4" s="2"/>
      <c r="C4" s="2"/>
      <c r="D4" s="158" t="s">
        <v>70</v>
      </c>
      <c r="E4" s="2"/>
      <c r="F4" s="2"/>
      <c r="G4" s="2"/>
      <c r="H4" s="2"/>
      <c r="I4" s="2"/>
      <c r="J4" s="18"/>
      <c r="K4" s="19"/>
      <c r="L4" s="19"/>
      <c r="M4" s="19"/>
      <c r="N4" s="19"/>
      <c r="O4" s="2"/>
      <c r="P4" s="2"/>
    </row>
    <row r="5" spans="1:16" s="1" customFormat="1" ht="15.75">
      <c r="A5" s="2"/>
      <c r="B5" s="2"/>
      <c r="C5" s="2"/>
      <c r="D5" s="99"/>
      <c r="E5" s="2"/>
      <c r="F5" s="2"/>
      <c r="G5" s="2"/>
      <c r="H5" s="2"/>
      <c r="I5" s="2"/>
      <c r="J5" s="18"/>
      <c r="K5" s="19"/>
      <c r="L5" s="19"/>
      <c r="M5" s="19"/>
      <c r="N5" s="19"/>
      <c r="O5" s="2"/>
      <c r="P5" s="2"/>
    </row>
    <row r="6" spans="1:16" s="1" customFormat="1" ht="15.75">
      <c r="A6" s="2"/>
      <c r="B6" s="2"/>
      <c r="C6" s="2"/>
      <c r="D6" s="126"/>
      <c r="E6" s="2"/>
      <c r="F6" s="2"/>
      <c r="G6" s="2"/>
      <c r="H6" s="2"/>
      <c r="I6" s="2"/>
      <c r="J6" s="18"/>
      <c r="K6" s="19"/>
      <c r="L6" s="19"/>
      <c r="M6" s="19"/>
      <c r="N6" s="19"/>
      <c r="O6" s="2"/>
      <c r="P6" s="2"/>
    </row>
    <row r="7" spans="1:16" s="1" customFormat="1" ht="15.75">
      <c r="A7" s="2"/>
      <c r="B7" s="2"/>
      <c r="C7" s="2"/>
      <c r="D7" s="99"/>
      <c r="E7" s="2"/>
      <c r="F7" s="2"/>
      <c r="G7" s="2"/>
      <c r="H7" s="2"/>
      <c r="I7" s="2"/>
      <c r="J7" s="18"/>
      <c r="K7" s="19"/>
      <c r="L7" s="19"/>
      <c r="M7" s="19"/>
      <c r="N7" s="19"/>
      <c r="O7" s="2"/>
      <c r="P7" s="2"/>
    </row>
    <row r="8" spans="1:16" s="1" customFormat="1" ht="15.75">
      <c r="A8" s="2"/>
      <c r="B8" s="2"/>
      <c r="C8" s="2" t="s">
        <v>192</v>
      </c>
      <c r="D8" s="37"/>
      <c r="E8" s="2"/>
      <c r="F8" s="2"/>
      <c r="G8" s="2"/>
      <c r="H8" s="2"/>
      <c r="I8" s="2"/>
      <c r="J8" s="3"/>
      <c r="K8" s="3"/>
      <c r="L8" s="3"/>
      <c r="M8" s="3"/>
      <c r="N8" s="2"/>
      <c r="O8" s="2"/>
      <c r="P8" s="2"/>
    </row>
    <row r="9" spans="1:16" s="1" customFormat="1" ht="15.75">
      <c r="A9" s="10"/>
      <c r="B9" s="10"/>
      <c r="C9" s="107" t="s">
        <v>91</v>
      </c>
      <c r="D9" s="37"/>
      <c r="E9" s="2"/>
      <c r="F9" s="2"/>
      <c r="G9" s="2"/>
      <c r="H9" s="2"/>
      <c r="I9" s="2"/>
      <c r="J9" s="3"/>
      <c r="K9" s="3"/>
      <c r="L9" s="3"/>
      <c r="M9" s="3"/>
      <c r="N9" s="2"/>
      <c r="O9" s="20"/>
      <c r="P9" s="2"/>
    </row>
    <row r="10" spans="1:16" s="1" customFormat="1" ht="15.75">
      <c r="A10" s="10"/>
      <c r="B10" s="10"/>
      <c r="C10" s="177" t="s">
        <v>193</v>
      </c>
      <c r="D10" s="37"/>
      <c r="E10" s="2"/>
      <c r="F10" s="2"/>
      <c r="G10" s="2"/>
      <c r="H10" s="2"/>
      <c r="I10" s="2"/>
      <c r="J10" s="3"/>
      <c r="K10" s="3"/>
      <c r="L10" s="3"/>
      <c r="M10" s="3"/>
      <c r="N10" s="2"/>
      <c r="O10" s="20"/>
      <c r="P10" s="2"/>
    </row>
    <row r="11" spans="1:16" s="1" customFormat="1" ht="15.75">
      <c r="A11" s="10"/>
      <c r="B11" s="10"/>
      <c r="C11" s="177" t="s">
        <v>326</v>
      </c>
      <c r="D11" s="37"/>
      <c r="E11" s="2"/>
      <c r="F11" s="2"/>
      <c r="G11" s="2"/>
      <c r="H11" s="2"/>
      <c r="I11" s="2"/>
      <c r="J11" s="3"/>
      <c r="K11" s="3"/>
      <c r="L11" s="3"/>
      <c r="M11" s="3"/>
      <c r="N11" s="2"/>
      <c r="O11" s="20"/>
      <c r="P11" s="2"/>
    </row>
    <row r="12" spans="1:16" s="1" customFormat="1" ht="14.25">
      <c r="A12" s="10"/>
      <c r="B12" s="10"/>
      <c r="C12" s="33" t="s">
        <v>308</v>
      </c>
      <c r="D12" s="2"/>
      <c r="E12" s="109" t="s">
        <v>10</v>
      </c>
      <c r="F12" s="3"/>
      <c r="G12" s="164">
        <f>P52</f>
        <v>0</v>
      </c>
      <c r="H12" s="3" t="s">
        <v>178</v>
      </c>
      <c r="I12" s="3"/>
      <c r="J12" s="3"/>
      <c r="K12" s="3"/>
      <c r="L12" s="11"/>
      <c r="M12" s="128"/>
      <c r="N12" s="11"/>
      <c r="O12" s="20"/>
      <c r="P12" s="2"/>
    </row>
    <row r="13" spans="1:16" s="1" customFormat="1" ht="14.25">
      <c r="A13" s="10"/>
      <c r="B13" s="10"/>
      <c r="C13" s="109"/>
      <c r="D13" s="189"/>
      <c r="E13" s="164"/>
      <c r="F13" s="44"/>
      <c r="G13" s="3"/>
      <c r="H13" s="3"/>
      <c r="I13" s="3"/>
      <c r="J13" s="3"/>
      <c r="K13" s="3"/>
      <c r="L13" s="11"/>
      <c r="M13" s="128"/>
      <c r="N13" s="11"/>
      <c r="O13" s="20"/>
      <c r="P13" s="2"/>
    </row>
    <row r="14" spans="1:16" s="1" customFormat="1" ht="12.75">
      <c r="A14" s="10"/>
      <c r="B14" s="10"/>
      <c r="C14" s="33"/>
      <c r="D14" s="35"/>
      <c r="E14" s="3"/>
      <c r="F14" s="3"/>
      <c r="G14" s="3"/>
      <c r="H14" s="3"/>
      <c r="I14" s="3"/>
      <c r="J14" s="3"/>
      <c r="K14" s="3"/>
      <c r="L14" s="11"/>
      <c r="M14" s="128"/>
      <c r="N14" s="11"/>
      <c r="O14" s="2"/>
      <c r="P14" s="2"/>
    </row>
    <row r="15" spans="1:16" s="1" customFormat="1" ht="12.75">
      <c r="A15" s="10"/>
      <c r="B15" s="10"/>
      <c r="C15" s="36"/>
      <c r="D15" s="189"/>
      <c r="E15" s="3"/>
      <c r="F15" s="3"/>
      <c r="G15" s="3"/>
      <c r="H15" s="3"/>
      <c r="I15" s="3"/>
      <c r="J15" s="3"/>
      <c r="K15" s="374" t="s">
        <v>318</v>
      </c>
      <c r="L15" s="11"/>
      <c r="M15" s="128"/>
      <c r="N15" s="11"/>
      <c r="O15" s="190"/>
      <c r="P15" s="101"/>
    </row>
    <row r="16" spans="1:16" s="1" customFormat="1" ht="12.75">
      <c r="A16" s="10"/>
      <c r="B16" s="10"/>
      <c r="C16" s="191"/>
      <c r="D16" s="2"/>
      <c r="E16" s="2"/>
      <c r="F16" s="2"/>
      <c r="G16" s="2"/>
      <c r="H16" s="2"/>
      <c r="I16" s="2"/>
      <c r="J16" s="3"/>
      <c r="K16" s="3"/>
      <c r="L16" s="3"/>
      <c r="M16" s="11"/>
      <c r="N16" s="100"/>
      <c r="O16" s="190"/>
      <c r="P16" s="101"/>
    </row>
    <row r="17" spans="1:16" s="1" customFormat="1" ht="13.5" customHeight="1">
      <c r="A17" s="576" t="s">
        <v>179</v>
      </c>
      <c r="B17" s="579" t="s">
        <v>180</v>
      </c>
      <c r="C17" s="376"/>
      <c r="D17" s="582" t="s">
        <v>16</v>
      </c>
      <c r="E17" s="582" t="s">
        <v>15</v>
      </c>
      <c r="F17" s="585" t="s">
        <v>17</v>
      </c>
      <c r="G17" s="586"/>
      <c r="H17" s="586"/>
      <c r="I17" s="586"/>
      <c r="J17" s="586"/>
      <c r="K17" s="587"/>
      <c r="L17" s="377"/>
      <c r="M17" s="378"/>
      <c r="N17" s="378" t="s">
        <v>12</v>
      </c>
      <c r="O17" s="379"/>
      <c r="P17" s="380"/>
    </row>
    <row r="18" spans="1:16" s="1" customFormat="1" ht="12.75" customHeight="1">
      <c r="A18" s="577"/>
      <c r="B18" s="580"/>
      <c r="C18" s="381"/>
      <c r="D18" s="583"/>
      <c r="E18" s="583"/>
      <c r="F18" s="588" t="s">
        <v>13</v>
      </c>
      <c r="G18" s="591" t="s">
        <v>181</v>
      </c>
      <c r="H18" s="382" t="s">
        <v>19</v>
      </c>
      <c r="I18" s="571" t="s">
        <v>182</v>
      </c>
      <c r="J18" s="383"/>
      <c r="K18" s="381"/>
      <c r="L18" s="573" t="s">
        <v>18</v>
      </c>
      <c r="M18" s="382" t="s">
        <v>19</v>
      </c>
      <c r="N18" s="571" t="s">
        <v>182</v>
      </c>
      <c r="O18" s="383"/>
      <c r="P18" s="383"/>
    </row>
    <row r="19" spans="1:16" s="1" customFormat="1" ht="15" customHeight="1">
      <c r="A19" s="577"/>
      <c r="B19" s="580"/>
      <c r="C19" s="381" t="s">
        <v>183</v>
      </c>
      <c r="D19" s="583"/>
      <c r="E19" s="583"/>
      <c r="F19" s="589"/>
      <c r="G19" s="592"/>
      <c r="H19" s="382" t="s">
        <v>21</v>
      </c>
      <c r="I19" s="572"/>
      <c r="J19" s="383" t="s">
        <v>184</v>
      </c>
      <c r="K19" s="383" t="s">
        <v>14</v>
      </c>
      <c r="L19" s="574"/>
      <c r="M19" s="382" t="s">
        <v>21</v>
      </c>
      <c r="N19" s="572"/>
      <c r="O19" s="383" t="s">
        <v>184</v>
      </c>
      <c r="P19" s="383" t="s">
        <v>20</v>
      </c>
    </row>
    <row r="20" spans="1:16" s="1" customFormat="1" ht="28.5" customHeight="1">
      <c r="A20" s="578"/>
      <c r="B20" s="581"/>
      <c r="C20" s="384"/>
      <c r="D20" s="584"/>
      <c r="E20" s="584"/>
      <c r="F20" s="590"/>
      <c r="G20" s="593"/>
      <c r="H20" s="385"/>
      <c r="I20" s="385"/>
      <c r="J20" s="386"/>
      <c r="K20" s="387"/>
      <c r="L20" s="575"/>
      <c r="M20" s="386"/>
      <c r="N20" s="386"/>
      <c r="O20" s="386"/>
      <c r="P20" s="388"/>
    </row>
    <row r="21" spans="1:16" s="1" customFormat="1" ht="18" customHeight="1">
      <c r="A21" s="22">
        <v>1</v>
      </c>
      <c r="B21" s="22">
        <v>2</v>
      </c>
      <c r="C21" s="22">
        <v>3</v>
      </c>
      <c r="D21" s="23">
        <v>4</v>
      </c>
      <c r="E21" s="23">
        <v>5</v>
      </c>
      <c r="F21" s="38">
        <v>6</v>
      </c>
      <c r="G21" s="24">
        <v>7</v>
      </c>
      <c r="H21" s="25">
        <v>8</v>
      </c>
      <c r="I21" s="26">
        <v>9</v>
      </c>
      <c r="J21" s="27">
        <v>10</v>
      </c>
      <c r="K21" s="25">
        <v>11</v>
      </c>
      <c r="L21" s="39">
        <v>12</v>
      </c>
      <c r="M21" s="28">
        <v>13</v>
      </c>
      <c r="N21" s="29">
        <v>14</v>
      </c>
      <c r="O21" s="25">
        <v>15</v>
      </c>
      <c r="P21" s="25">
        <v>16</v>
      </c>
    </row>
    <row r="22" spans="1:16" s="1" customFormat="1" ht="15">
      <c r="A22" s="137"/>
      <c r="B22" s="137"/>
      <c r="C22" s="320" t="s">
        <v>89</v>
      </c>
      <c r="D22" s="22"/>
      <c r="E22" s="23"/>
      <c r="F22" s="38"/>
      <c r="G22" s="24"/>
      <c r="H22" s="22"/>
      <c r="I22" s="22"/>
      <c r="J22" s="22"/>
      <c r="K22" s="22"/>
      <c r="L22" s="161"/>
      <c r="M22" s="162"/>
      <c r="N22" s="29"/>
      <c r="O22" s="25"/>
      <c r="P22" s="25"/>
    </row>
    <row r="23" spans="1:16" s="1" customFormat="1" ht="14.25">
      <c r="A23" s="96"/>
      <c r="B23" s="321" t="s">
        <v>1</v>
      </c>
      <c r="C23" s="296" t="s">
        <v>2</v>
      </c>
      <c r="D23" s="230"/>
      <c r="E23" s="230"/>
      <c r="F23" s="38"/>
      <c r="G23" s="23"/>
      <c r="H23" s="25"/>
      <c r="I23" s="165"/>
      <c r="J23" s="27"/>
      <c r="K23" s="28"/>
      <c r="L23" s="166"/>
      <c r="M23" s="28"/>
      <c r="N23" s="29"/>
      <c r="O23" s="25"/>
      <c r="P23" s="167"/>
    </row>
    <row r="24" spans="1:16" s="1" customFormat="1" ht="24" customHeight="1">
      <c r="A24" s="96">
        <v>1</v>
      </c>
      <c r="B24" s="98" t="s">
        <v>23</v>
      </c>
      <c r="C24" s="478" t="s">
        <v>249</v>
      </c>
      <c r="D24" s="205" t="s">
        <v>36</v>
      </c>
      <c r="E24" s="202">
        <v>16</v>
      </c>
      <c r="F24" s="115"/>
      <c r="G24" s="90"/>
      <c r="H24" s="12"/>
      <c r="I24" s="102"/>
      <c r="J24" s="30"/>
      <c r="K24" s="31"/>
      <c r="L24" s="40"/>
      <c r="M24" s="136"/>
      <c r="N24" s="31"/>
      <c r="O24" s="30"/>
      <c r="P24" s="30"/>
    </row>
    <row r="25" spans="1:16" s="1" customFormat="1" ht="21" customHeight="1">
      <c r="A25" s="96">
        <f>A24+1</f>
        <v>2</v>
      </c>
      <c r="B25" s="98" t="s">
        <v>23</v>
      </c>
      <c r="C25" s="478" t="s">
        <v>106</v>
      </c>
      <c r="D25" s="474" t="s">
        <v>22</v>
      </c>
      <c r="E25" s="202">
        <v>150</v>
      </c>
      <c r="F25" s="115"/>
      <c r="G25" s="90"/>
      <c r="H25" s="12"/>
      <c r="I25" s="102"/>
      <c r="J25" s="30"/>
      <c r="K25" s="31"/>
      <c r="L25" s="40"/>
      <c r="M25" s="136"/>
      <c r="N25" s="31"/>
      <c r="O25" s="30"/>
      <c r="P25" s="30"/>
    </row>
    <row r="26" spans="1:16" s="1" customFormat="1" ht="21" customHeight="1">
      <c r="A26" s="96">
        <v>3</v>
      </c>
      <c r="B26" s="203" t="s">
        <v>8</v>
      </c>
      <c r="C26" s="149" t="s">
        <v>79</v>
      </c>
      <c r="D26" s="148" t="s">
        <v>136</v>
      </c>
      <c r="E26" s="186">
        <v>3.8</v>
      </c>
      <c r="F26" s="328"/>
      <c r="G26" s="328"/>
      <c r="H26" s="329"/>
      <c r="I26" s="328"/>
      <c r="J26" s="328"/>
      <c r="K26" s="210"/>
      <c r="L26" s="211"/>
      <c r="M26" s="212"/>
      <c r="N26" s="210"/>
      <c r="O26" s="213"/>
      <c r="P26" s="214"/>
    </row>
    <row r="27" spans="1:16" s="1" customFormat="1" ht="21" customHeight="1">
      <c r="A27" s="470"/>
      <c r="B27" s="160"/>
      <c r="C27" s="471" t="s">
        <v>244</v>
      </c>
      <c r="D27" s="300"/>
      <c r="E27" s="231"/>
      <c r="F27" s="472"/>
      <c r="G27" s="263"/>
      <c r="H27" s="12"/>
      <c r="I27" s="102"/>
      <c r="J27" s="30"/>
      <c r="K27" s="31"/>
      <c r="L27" s="40"/>
      <c r="M27" s="136"/>
      <c r="N27" s="31"/>
      <c r="O27" s="30"/>
      <c r="P27" s="30"/>
    </row>
    <row r="28" spans="1:16" s="1" customFormat="1" ht="21.75" customHeight="1">
      <c r="A28" s="96">
        <f>A26+1</f>
        <v>4</v>
      </c>
      <c r="B28" s="97" t="s">
        <v>23</v>
      </c>
      <c r="C28" s="149" t="s">
        <v>245</v>
      </c>
      <c r="D28" s="148" t="s">
        <v>22</v>
      </c>
      <c r="E28" s="148">
        <v>150</v>
      </c>
      <c r="F28" s="105"/>
      <c r="G28" s="90"/>
      <c r="H28" s="12"/>
      <c r="I28" s="473"/>
      <c r="J28" s="102"/>
      <c r="K28" s="31"/>
      <c r="L28" s="40"/>
      <c r="M28" s="136"/>
      <c r="N28" s="31"/>
      <c r="O28" s="30"/>
      <c r="P28" s="30"/>
    </row>
    <row r="29" spans="1:16" s="1" customFormat="1" ht="21" customHeight="1">
      <c r="A29" s="96"/>
      <c r="B29" s="203"/>
      <c r="C29" s="226" t="s">
        <v>88</v>
      </c>
      <c r="D29" s="205"/>
      <c r="E29" s="148"/>
      <c r="F29" s="105"/>
      <c r="G29" s="206"/>
      <c r="H29" s="12"/>
      <c r="I29" s="84"/>
      <c r="J29" s="91"/>
      <c r="K29" s="31"/>
      <c r="L29" s="40"/>
      <c r="M29" s="136"/>
      <c r="N29" s="31"/>
      <c r="O29" s="30"/>
      <c r="P29" s="30"/>
    </row>
    <row r="30" spans="1:16" s="1" customFormat="1" ht="14.25">
      <c r="A30" s="137"/>
      <c r="B30" s="322" t="s">
        <v>41</v>
      </c>
      <c r="C30" s="323" t="s">
        <v>43</v>
      </c>
      <c r="D30" s="22"/>
      <c r="E30" s="23"/>
      <c r="F30" s="38"/>
      <c r="G30" s="24"/>
      <c r="H30" s="22"/>
      <c r="I30" s="22"/>
      <c r="J30" s="22"/>
      <c r="K30" s="31"/>
      <c r="L30" s="40"/>
      <c r="M30" s="136"/>
      <c r="N30" s="31"/>
      <c r="O30" s="30"/>
      <c r="P30" s="30"/>
    </row>
    <row r="31" spans="1:16" s="1" customFormat="1" ht="15">
      <c r="A31" s="96"/>
      <c r="B31" s="97"/>
      <c r="C31" s="324" t="s">
        <v>71</v>
      </c>
      <c r="D31" s="202"/>
      <c r="E31" s="231"/>
      <c r="F31" s="233"/>
      <c r="G31" s="192"/>
      <c r="H31" s="12"/>
      <c r="I31" s="84"/>
      <c r="J31" s="234"/>
      <c r="K31" s="31"/>
      <c r="L31" s="40"/>
      <c r="M31" s="136"/>
      <c r="N31" s="31"/>
      <c r="O31" s="30"/>
      <c r="P31" s="30"/>
    </row>
    <row r="32" spans="1:16" s="1" customFormat="1" ht="15">
      <c r="A32" s="96">
        <f>A28+1</f>
        <v>5</v>
      </c>
      <c r="B32" s="97" t="s">
        <v>23</v>
      </c>
      <c r="C32" s="325" t="s">
        <v>104</v>
      </c>
      <c r="D32" s="193" t="s">
        <v>3</v>
      </c>
      <c r="E32" s="193">
        <v>1</v>
      </c>
      <c r="F32" s="159"/>
      <c r="G32" s="192"/>
      <c r="H32" s="12"/>
      <c r="I32" s="84"/>
      <c r="J32" s="163"/>
      <c r="K32" s="31"/>
      <c r="L32" s="40"/>
      <c r="M32" s="136"/>
      <c r="N32" s="31"/>
      <c r="O32" s="30"/>
      <c r="P32" s="30"/>
    </row>
    <row r="33" spans="1:16" s="1" customFormat="1" ht="15.75">
      <c r="A33" s="96"/>
      <c r="B33" s="97"/>
      <c r="C33" s="196" t="s">
        <v>72</v>
      </c>
      <c r="D33" s="194"/>
      <c r="E33" s="194"/>
      <c r="F33" s="120"/>
      <c r="G33" s="192"/>
      <c r="H33" s="12"/>
      <c r="I33" s="84"/>
      <c r="J33" s="163"/>
      <c r="K33" s="31"/>
      <c r="L33" s="40"/>
      <c r="M33" s="136"/>
      <c r="N33" s="31"/>
      <c r="O33" s="30"/>
      <c r="P33" s="30"/>
    </row>
    <row r="34" spans="1:16" s="1" customFormat="1" ht="38.25" customHeight="1">
      <c r="A34" s="96">
        <f>A32+1</f>
        <v>6</v>
      </c>
      <c r="B34" s="97" t="s">
        <v>23</v>
      </c>
      <c r="C34" s="222" t="s">
        <v>238</v>
      </c>
      <c r="D34" s="193" t="s">
        <v>3</v>
      </c>
      <c r="E34" s="223">
        <v>3</v>
      </c>
      <c r="F34" s="159"/>
      <c r="G34" s="370"/>
      <c r="H34" s="12"/>
      <c r="I34" s="84"/>
      <c r="J34" s="163"/>
      <c r="K34" s="31"/>
      <c r="L34" s="40"/>
      <c r="M34" s="136"/>
      <c r="N34" s="31"/>
      <c r="O34" s="30"/>
      <c r="P34" s="30"/>
    </row>
    <row r="35" spans="1:16" s="1" customFormat="1" ht="24.75" customHeight="1">
      <c r="A35" s="96">
        <f>A34+1</f>
        <v>7</v>
      </c>
      <c r="B35" s="97" t="s">
        <v>23</v>
      </c>
      <c r="C35" s="222" t="s">
        <v>274</v>
      </c>
      <c r="D35" s="193" t="s">
        <v>3</v>
      </c>
      <c r="E35" s="223">
        <v>1</v>
      </c>
      <c r="F35" s="159"/>
      <c r="G35" s="370"/>
      <c r="H35" s="12"/>
      <c r="I35" s="84"/>
      <c r="J35" s="163"/>
      <c r="K35" s="31"/>
      <c r="L35" s="40"/>
      <c r="M35" s="136"/>
      <c r="N35" s="31"/>
      <c r="O35" s="30"/>
      <c r="P35" s="30"/>
    </row>
    <row r="36" spans="1:16" s="1" customFormat="1" ht="21.75" customHeight="1">
      <c r="A36" s="96">
        <f>A35+1</f>
        <v>8</v>
      </c>
      <c r="B36" s="98" t="s">
        <v>23</v>
      </c>
      <c r="C36" s="195" t="s">
        <v>239</v>
      </c>
      <c r="D36" s="193" t="s">
        <v>3</v>
      </c>
      <c r="E36" s="223">
        <v>4</v>
      </c>
      <c r="F36" s="159"/>
      <c r="G36" s="370"/>
      <c r="H36" s="12"/>
      <c r="I36" s="227"/>
      <c r="J36" s="163"/>
      <c r="K36" s="31"/>
      <c r="L36" s="40"/>
      <c r="M36" s="136"/>
      <c r="N36" s="31"/>
      <c r="O36" s="30"/>
      <c r="P36" s="30"/>
    </row>
    <row r="37" spans="1:16" s="1" customFormat="1" ht="15.75">
      <c r="A37" s="96"/>
      <c r="B37" s="98"/>
      <c r="C37" s="197" t="s">
        <v>73</v>
      </c>
      <c r="D37" s="194"/>
      <c r="E37" s="194"/>
      <c r="F37" s="179"/>
      <c r="G37" s="192"/>
      <c r="H37" s="12"/>
      <c r="I37" s="84"/>
      <c r="J37" s="163"/>
      <c r="K37" s="31"/>
      <c r="L37" s="40"/>
      <c r="M37" s="136"/>
      <c r="N37" s="31"/>
      <c r="O37" s="30"/>
      <c r="P37" s="30"/>
    </row>
    <row r="38" spans="1:16" s="1" customFormat="1" ht="15.75">
      <c r="A38" s="96">
        <f>A36+1</f>
        <v>9</v>
      </c>
      <c r="B38" s="98" t="s">
        <v>23</v>
      </c>
      <c r="C38" s="199" t="s">
        <v>240</v>
      </c>
      <c r="D38" s="193" t="s">
        <v>3</v>
      </c>
      <c r="E38" s="194">
        <v>3</v>
      </c>
      <c r="F38" s="179"/>
      <c r="G38" s="192"/>
      <c r="H38" s="12"/>
      <c r="I38" s="84"/>
      <c r="J38" s="163"/>
      <c r="K38" s="31"/>
      <c r="L38" s="40"/>
      <c r="M38" s="136"/>
      <c r="N38" s="31"/>
      <c r="O38" s="30"/>
      <c r="P38" s="30"/>
    </row>
    <row r="39" spans="1:16" s="1" customFormat="1" ht="15.75">
      <c r="A39" s="96">
        <f>A38+1</f>
        <v>10</v>
      </c>
      <c r="B39" s="98" t="s">
        <v>23</v>
      </c>
      <c r="C39" s="469" t="s">
        <v>241</v>
      </c>
      <c r="D39" s="193" t="s">
        <v>3</v>
      </c>
      <c r="E39" s="194">
        <v>1</v>
      </c>
      <c r="F39" s="179"/>
      <c r="G39" s="192"/>
      <c r="H39" s="12"/>
      <c r="I39" s="84"/>
      <c r="J39" s="163"/>
      <c r="K39" s="31"/>
      <c r="L39" s="40"/>
      <c r="M39" s="136"/>
      <c r="N39" s="31"/>
      <c r="O39" s="30"/>
      <c r="P39" s="30"/>
    </row>
    <row r="40" spans="1:16" s="1" customFormat="1" ht="15.75">
      <c r="A40" s="96">
        <f>A39+1</f>
        <v>11</v>
      </c>
      <c r="B40" s="97" t="s">
        <v>23</v>
      </c>
      <c r="C40" s="199" t="s">
        <v>105</v>
      </c>
      <c r="D40" s="193" t="s">
        <v>26</v>
      </c>
      <c r="E40" s="224">
        <v>4</v>
      </c>
      <c r="F40" s="366"/>
      <c r="G40" s="192"/>
      <c r="H40" s="12"/>
      <c r="I40" s="84"/>
      <c r="J40" s="163"/>
      <c r="K40" s="31"/>
      <c r="L40" s="40"/>
      <c r="M40" s="136"/>
      <c r="N40" s="31"/>
      <c r="O40" s="30"/>
      <c r="P40" s="30"/>
    </row>
    <row r="41" spans="1:16" s="1" customFormat="1" ht="15.75">
      <c r="A41" s="96">
        <f>A40+1</f>
        <v>12</v>
      </c>
      <c r="B41" s="97" t="s">
        <v>23</v>
      </c>
      <c r="C41" s="199" t="s">
        <v>175</v>
      </c>
      <c r="D41" s="193" t="s">
        <v>39</v>
      </c>
      <c r="E41" s="224">
        <v>7</v>
      </c>
      <c r="F41" s="366"/>
      <c r="G41" s="192"/>
      <c r="H41" s="12"/>
      <c r="I41" s="84"/>
      <c r="J41" s="163"/>
      <c r="K41" s="31"/>
      <c r="L41" s="40"/>
      <c r="M41" s="136"/>
      <c r="N41" s="31"/>
      <c r="O41" s="30"/>
      <c r="P41" s="30"/>
    </row>
    <row r="42" spans="1:16" s="1" customFormat="1" ht="31.5">
      <c r="A42" s="96">
        <f>A41+1</f>
        <v>13</v>
      </c>
      <c r="B42" s="97" t="s">
        <v>23</v>
      </c>
      <c r="C42" s="200" t="s">
        <v>176</v>
      </c>
      <c r="D42" s="139" t="s">
        <v>26</v>
      </c>
      <c r="E42" s="235">
        <v>1</v>
      </c>
      <c r="F42" s="367"/>
      <c r="G42" s="370"/>
      <c r="H42" s="12"/>
      <c r="I42" s="84"/>
      <c r="J42" s="163"/>
      <c r="K42" s="31"/>
      <c r="L42" s="40"/>
      <c r="M42" s="136"/>
      <c r="N42" s="31"/>
      <c r="O42" s="30"/>
      <c r="P42" s="30"/>
    </row>
    <row r="43" spans="1:16" s="1" customFormat="1" ht="15.75">
      <c r="A43" s="96"/>
      <c r="B43" s="97"/>
      <c r="C43" s="198" t="s">
        <v>74</v>
      </c>
      <c r="D43" s="194"/>
      <c r="E43" s="194"/>
      <c r="F43" s="121"/>
      <c r="G43" s="192"/>
      <c r="H43" s="12"/>
      <c r="I43" s="84"/>
      <c r="J43" s="163"/>
      <c r="K43" s="31"/>
      <c r="L43" s="40"/>
      <c r="M43" s="136"/>
      <c r="N43" s="31"/>
      <c r="O43" s="30"/>
      <c r="P43" s="30"/>
    </row>
    <row r="44" spans="1:16" s="1" customFormat="1" ht="18.75">
      <c r="A44" s="96">
        <f>A42+1</f>
        <v>14</v>
      </c>
      <c r="B44" s="97" t="s">
        <v>23</v>
      </c>
      <c r="C44" s="199" t="s">
        <v>246</v>
      </c>
      <c r="D44" s="193" t="s">
        <v>22</v>
      </c>
      <c r="E44" s="225">
        <v>250</v>
      </c>
      <c r="F44" s="121"/>
      <c r="G44" s="192"/>
      <c r="H44" s="12"/>
      <c r="I44" s="84"/>
      <c r="J44" s="163"/>
      <c r="K44" s="31"/>
      <c r="L44" s="40"/>
      <c r="M44" s="136"/>
      <c r="N44" s="31"/>
      <c r="O44" s="30"/>
      <c r="P44" s="30"/>
    </row>
    <row r="45" spans="1:16" s="1" customFormat="1" ht="18.75">
      <c r="A45" s="96">
        <f>A44+1</f>
        <v>15</v>
      </c>
      <c r="B45" s="97" t="s">
        <v>23</v>
      </c>
      <c r="C45" s="199" t="s">
        <v>247</v>
      </c>
      <c r="D45" s="193" t="s">
        <v>22</v>
      </c>
      <c r="E45" s="225">
        <v>50</v>
      </c>
      <c r="F45" s="121"/>
      <c r="G45" s="192"/>
      <c r="H45" s="12"/>
      <c r="I45" s="84"/>
      <c r="J45" s="163"/>
      <c r="K45" s="31"/>
      <c r="L45" s="40"/>
      <c r="M45" s="136"/>
      <c r="N45" s="31"/>
      <c r="O45" s="30"/>
      <c r="P45" s="30"/>
    </row>
    <row r="46" spans="1:16" s="1" customFormat="1" ht="16.5">
      <c r="A46" s="96">
        <f>A45+1</f>
        <v>16</v>
      </c>
      <c r="B46" s="97" t="s">
        <v>23</v>
      </c>
      <c r="C46" s="369" t="s">
        <v>248</v>
      </c>
      <c r="D46" s="193" t="s">
        <v>22</v>
      </c>
      <c r="E46" s="225">
        <v>200</v>
      </c>
      <c r="F46" s="121"/>
      <c r="G46" s="192"/>
      <c r="H46" s="12"/>
      <c r="I46" s="84"/>
      <c r="J46" s="163"/>
      <c r="K46" s="31"/>
      <c r="L46" s="40"/>
      <c r="M46" s="136"/>
      <c r="N46" s="31"/>
      <c r="O46" s="30"/>
      <c r="P46" s="30"/>
    </row>
    <row r="47" spans="1:16" s="1" customFormat="1" ht="30">
      <c r="A47" s="96">
        <f>A46+1</f>
        <v>17</v>
      </c>
      <c r="B47" s="97" t="s">
        <v>23</v>
      </c>
      <c r="C47" s="475" t="s">
        <v>176</v>
      </c>
      <c r="D47" s="193" t="s">
        <v>26</v>
      </c>
      <c r="E47" s="225">
        <v>1</v>
      </c>
      <c r="F47" s="204"/>
      <c r="G47" s="370"/>
      <c r="H47" s="12"/>
      <c r="I47" s="84"/>
      <c r="J47" s="163"/>
      <c r="K47" s="31"/>
      <c r="L47" s="40"/>
      <c r="M47" s="136"/>
      <c r="N47" s="31"/>
      <c r="O47" s="30"/>
      <c r="P47" s="30"/>
    </row>
    <row r="48" spans="1:16" s="1" customFormat="1" ht="15">
      <c r="A48" s="96"/>
      <c r="B48" s="160"/>
      <c r="C48" s="476" t="s">
        <v>44</v>
      </c>
      <c r="D48" s="477"/>
      <c r="E48" s="477"/>
      <c r="F48" s="368"/>
      <c r="G48" s="192"/>
      <c r="H48" s="12"/>
      <c r="I48" s="84"/>
      <c r="J48" s="163"/>
      <c r="K48" s="31"/>
      <c r="L48" s="40"/>
      <c r="M48" s="136"/>
      <c r="N48" s="31"/>
      <c r="O48" s="30"/>
      <c r="P48" s="30"/>
    </row>
    <row r="49" spans="1:16" s="1" customFormat="1" ht="15">
      <c r="A49" s="96">
        <f>A47+1</f>
        <v>18</v>
      </c>
      <c r="B49" s="97" t="s">
        <v>23</v>
      </c>
      <c r="C49" s="201" t="s">
        <v>250</v>
      </c>
      <c r="D49" s="193" t="s">
        <v>26</v>
      </c>
      <c r="E49" s="193">
        <v>1</v>
      </c>
      <c r="F49" s="120"/>
      <c r="G49" s="192"/>
      <c r="H49" s="12"/>
      <c r="I49" s="84"/>
      <c r="J49" s="163"/>
      <c r="K49" s="31"/>
      <c r="L49" s="40"/>
      <c r="M49" s="136"/>
      <c r="N49" s="31"/>
      <c r="O49" s="30"/>
      <c r="P49" s="30"/>
    </row>
    <row r="50" spans="1:16" s="1" customFormat="1" ht="14.25">
      <c r="A50" s="96">
        <f>A49+1</f>
        <v>19</v>
      </c>
      <c r="B50" s="97" t="s">
        <v>23</v>
      </c>
      <c r="C50" s="122" t="s">
        <v>45</v>
      </c>
      <c r="D50" s="202" t="s">
        <v>26</v>
      </c>
      <c r="E50" s="148">
        <v>1</v>
      </c>
      <c r="F50" s="180"/>
      <c r="G50" s="192"/>
      <c r="H50" s="12"/>
      <c r="I50" s="84"/>
      <c r="J50" s="163"/>
      <c r="K50" s="31"/>
      <c r="L50" s="40"/>
      <c r="M50" s="136"/>
      <c r="N50" s="31"/>
      <c r="O50" s="30"/>
      <c r="P50" s="30"/>
    </row>
    <row r="51" spans="1:16" s="1" customFormat="1" ht="15" thickBot="1">
      <c r="A51" s="326">
        <f>A50+1</f>
        <v>20</v>
      </c>
      <c r="B51" s="103" t="s">
        <v>23</v>
      </c>
      <c r="C51" s="239" t="s">
        <v>56</v>
      </c>
      <c r="D51" s="232" t="s">
        <v>26</v>
      </c>
      <c r="E51" s="232">
        <v>1</v>
      </c>
      <c r="F51" s="240"/>
      <c r="G51" s="515"/>
      <c r="H51" s="14"/>
      <c r="I51" s="241"/>
      <c r="J51" s="242"/>
      <c r="K51" s="15"/>
      <c r="L51" s="95"/>
      <c r="M51" s="156"/>
      <c r="N51" s="15"/>
      <c r="O51" s="104"/>
      <c r="P51" s="104"/>
    </row>
    <row r="52" spans="1:16" s="1" customFormat="1" ht="21" customHeight="1" thickTop="1">
      <c r="A52" s="7"/>
      <c r="B52" s="7"/>
      <c r="C52" s="443" t="s">
        <v>159</v>
      </c>
      <c r="D52" s="188"/>
      <c r="E52" s="142"/>
      <c r="F52" s="93"/>
      <c r="G52" s="143"/>
      <c r="H52" s="92"/>
      <c r="I52" s="92"/>
      <c r="J52" s="93"/>
      <c r="K52" s="94"/>
      <c r="L52" s="453">
        <f>SUM(L24:L51)</f>
        <v>0</v>
      </c>
      <c r="M52" s="453">
        <f>SUM(M24:M51)</f>
        <v>0</v>
      </c>
      <c r="N52" s="453">
        <f>SUM(N24:N51)</f>
        <v>0</v>
      </c>
      <c r="O52" s="453">
        <f>SUM(O24:O51)</f>
        <v>0</v>
      </c>
      <c r="P52" s="453">
        <f>SUM(P24:P51)</f>
        <v>0</v>
      </c>
    </row>
    <row r="53" spans="1:16" s="1" customFormat="1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s="1" customFormat="1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s="1" customFormat="1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s="1" customFormat="1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s="1" customFormat="1" ht="12.75" customHeight="1">
      <c r="A57" s="7"/>
      <c r="B57" s="7"/>
      <c r="C57" s="151" t="s">
        <v>319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s="1" customFormat="1" ht="12.75" customHeight="1">
      <c r="A58" s="7"/>
      <c r="B58" s="7"/>
      <c r="C58" s="466" t="s">
        <v>191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s="1" customFormat="1" ht="12.75" customHeight="1">
      <c r="A59" s="7"/>
      <c r="B59" s="7"/>
      <c r="C59" s="14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s="1" customFormat="1" ht="12.75" customHeight="1">
      <c r="A60" s="7"/>
      <c r="B60" s="7"/>
      <c r="C60" s="145" t="s">
        <v>322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s="1" customFormat="1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s="1" customFormat="1" ht="12.75" customHeight="1">
      <c r="A62" s="7"/>
      <c r="B62" s="7"/>
      <c r="C62" s="374" t="s">
        <v>318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s="1" customFormat="1" ht="12.75" customHeight="1">
      <c r="A63" s="13"/>
      <c r="B63" s="13"/>
      <c r="C63" s="14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s="1" customFormat="1" ht="12.75" customHeight="1">
      <c r="A64" s="13"/>
      <c r="B64" s="1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1" customFormat="1" ht="12.75" customHeight="1">
      <c r="A65" s="13"/>
      <c r="B65" s="1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s="1" customFormat="1" ht="12.75" customHeight="1">
      <c r="A66" s="13"/>
      <c r="B66" s="1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s="1" customFormat="1" ht="12.75" customHeight="1">
      <c r="A67" s="13"/>
      <c r="B67" s="1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s="1" customFormat="1" ht="12.75" customHeight="1">
      <c r="A68" s="13"/>
      <c r="B68" s="1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s="1" customFormat="1" ht="12.75" customHeight="1">
      <c r="A69" s="13"/>
      <c r="B69" s="1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s="1" customFormat="1" ht="12.75" customHeight="1">
      <c r="A70" s="13"/>
      <c r="B70" s="1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s="1" customFormat="1" ht="12.75" customHeight="1">
      <c r="A71" s="13"/>
      <c r="B71" s="1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s="1" customFormat="1" ht="12.75" customHeight="1">
      <c r="A72" s="13"/>
      <c r="B72" s="1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s="1" customFormat="1" ht="12.75" customHeight="1">
      <c r="A73" s="13"/>
      <c r="B73" s="13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s="1" customFormat="1" ht="12.75" customHeight="1">
      <c r="A74" s="13"/>
      <c r="B74" s="13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s="1" customFormat="1" ht="12.75" customHeight="1">
      <c r="A75" s="13"/>
      <c r="B75" s="13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s="1" customFormat="1" ht="12.75" customHeight="1">
      <c r="A76" s="13"/>
      <c r="B76" s="13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s="1" customFormat="1" ht="12.75" customHeight="1">
      <c r="A77" s="13"/>
      <c r="B77" s="13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s="1" customFormat="1" ht="12.75" customHeight="1">
      <c r="A78" s="13"/>
      <c r="B78" s="13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s="1" customFormat="1" ht="12.75" customHeight="1">
      <c r="A79" s="13"/>
      <c r="B79" s="13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s="1" customFormat="1" ht="12.75" customHeight="1">
      <c r="A80" s="13"/>
      <c r="B80" s="13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s="1" customFormat="1" ht="12.75" customHeight="1">
      <c r="A81" s="13"/>
      <c r="B81" s="13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s="1" customFormat="1" ht="12.75" customHeight="1">
      <c r="A82" s="13"/>
      <c r="B82" s="13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s="1" customFormat="1" ht="12.75" customHeight="1">
      <c r="A83" s="13"/>
      <c r="B83" s="13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s="1" customFormat="1" ht="12.75" customHeight="1">
      <c r="A84" s="13"/>
      <c r="B84" s="13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s="1" customFormat="1" ht="12.75" customHeight="1">
      <c r="A85" s="13"/>
      <c r="B85" s="13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s="1" customFormat="1" ht="12.75" customHeight="1">
      <c r="A86" s="13"/>
      <c r="B86" s="13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s="1" customFormat="1" ht="12.75" customHeight="1">
      <c r="A87" s="13"/>
      <c r="B87" s="13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s="1" customFormat="1" ht="12.75" customHeight="1">
      <c r="A88" s="13"/>
      <c r="B88" s="1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s="1" customFormat="1" ht="12.75" customHeight="1">
      <c r="A89" s="13"/>
      <c r="B89" s="13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s="1" customFormat="1" ht="12.75" customHeight="1">
      <c r="A90" s="13"/>
      <c r="B90" s="13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s="1" customFormat="1" ht="12.75" customHeight="1">
      <c r="A91" s="13"/>
      <c r="B91" s="13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s="1" customFormat="1" ht="12.75" customHeight="1">
      <c r="A92" s="13"/>
      <c r="B92" s="13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s="1" customFormat="1" ht="12.75" customHeight="1">
      <c r="A93" s="13"/>
      <c r="B93" s="13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s="1" customFormat="1" ht="12.75" customHeight="1">
      <c r="A94" s="13"/>
      <c r="B94" s="13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s="1" customFormat="1" ht="12.75" customHeight="1">
      <c r="A95" s="13"/>
      <c r="B95" s="13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s="1" customFormat="1" ht="12.75" customHeight="1">
      <c r="A96" s="13"/>
      <c r="B96" s="13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s="1" customFormat="1" ht="12.75" customHeight="1">
      <c r="A97" s="13"/>
      <c r="B97" s="13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s="1" customFormat="1" ht="12.75" customHeight="1">
      <c r="A98" s="13"/>
      <c r="B98" s="13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s="1" customFormat="1" ht="12.75" customHeight="1">
      <c r="A99" s="13"/>
      <c r="B99" s="13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s="1" customFormat="1" ht="12.75" customHeight="1">
      <c r="A100" s="13"/>
      <c r="B100" s="13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s="1" customFormat="1" ht="12.75" customHeight="1">
      <c r="A101" s="13"/>
      <c r="B101" s="13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s="1" customFormat="1" ht="12.75" customHeight="1">
      <c r="A102" s="13"/>
      <c r="B102" s="13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s="1" customFormat="1" ht="12.75" customHeight="1">
      <c r="A103" s="13"/>
      <c r="B103" s="13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s="1" customFormat="1" ht="12.75" customHeight="1">
      <c r="A104" s="13"/>
      <c r="B104" s="13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s="1" customFormat="1" ht="12.75" customHeight="1">
      <c r="A105" s="13"/>
      <c r="B105" s="13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s="1" customFormat="1" ht="12.75" customHeight="1">
      <c r="A106" s="13"/>
      <c r="B106" s="13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s="1" customFormat="1" ht="12.75" customHeight="1">
      <c r="A107" s="13"/>
      <c r="B107" s="13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s="1" customFormat="1" ht="12.75" customHeight="1">
      <c r="A108" s="13"/>
      <c r="B108" s="13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s="1" customFormat="1" ht="12.75" customHeight="1">
      <c r="A109" s="13"/>
      <c r="B109" s="13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s="1" customFormat="1" ht="12.75" customHeight="1">
      <c r="A110" s="13"/>
      <c r="B110" s="13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s="1" customFormat="1" ht="12.75" customHeight="1">
      <c r="A111" s="13"/>
      <c r="B111" s="13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s="1" customFormat="1" ht="12.75" customHeight="1">
      <c r="A112" s="13"/>
      <c r="B112" s="13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s="1" customFormat="1" ht="12.75" customHeight="1">
      <c r="A113" s="13"/>
      <c r="B113" s="13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s="1" customFormat="1" ht="12.75" customHeight="1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s="1" customFormat="1" ht="12.75" customHeight="1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s="1" customFormat="1" ht="12.75" customHeight="1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s="1" customFormat="1" ht="12.75" customHeight="1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s="1" customFormat="1" ht="12.75" customHeight="1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s="1" customFormat="1" ht="12.75" customHeight="1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s="1" customFormat="1" ht="12.75" customHeight="1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s="1" customFormat="1" ht="12.75" customHeight="1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s="1" customFormat="1" ht="12.75" customHeight="1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s="1" customFormat="1" ht="12.75" customHeight="1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s="1" customFormat="1" ht="12.75" customHeight="1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s="1" customFormat="1" ht="12.75" customHeight="1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s="1" customFormat="1" ht="12.75" customHeight="1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s="1" customFormat="1" ht="12.75" customHeight="1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s="1" customFormat="1" ht="12.75" customHeight="1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s="1" customFormat="1" ht="12.75" customHeight="1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s="1" customFormat="1" ht="12.75" customHeight="1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s="1" customFormat="1" ht="12.75" customHeight="1">
      <c r="A131" s="8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s="1" customFormat="1" ht="12.75" customHeight="1">
      <c r="A132" s="8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s="1" customFormat="1" ht="12.75" customHeight="1">
      <c r="A133" s="8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s="1" customFormat="1" ht="12.75" customHeight="1">
      <c r="A134" s="8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s="1" customFormat="1" ht="12.75" customHeight="1">
      <c r="A135" s="8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s="1" customFormat="1" ht="12.75" customHeight="1">
      <c r="A136" s="8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s="1" customFormat="1" ht="12.75" customHeight="1">
      <c r="A137" s="8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s="1" customFormat="1" ht="12.75" customHeight="1">
      <c r="A138" s="8"/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s="1" customFormat="1" ht="12.75" customHeight="1">
      <c r="A139" s="8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s="1" customFormat="1" ht="12.75" customHeight="1">
      <c r="A140" s="8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s="1" customFormat="1" ht="12.75" customHeight="1">
      <c r="A141" s="8"/>
      <c r="B141" s="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s="1" customFormat="1" ht="12.75" customHeight="1">
      <c r="A142" s="8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s="1" customFormat="1" ht="12.75" customHeight="1">
      <c r="A143" s="8"/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s="1" customFormat="1" ht="12.75" customHeight="1">
      <c r="A144" s="8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s="1" customFormat="1" ht="12.75" customHeight="1">
      <c r="A145" s="8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s="1" customFormat="1" ht="12.75" customHeight="1">
      <c r="A146" s="8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s="1" customFormat="1" ht="12.75" customHeight="1">
      <c r="A147" s="8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 s="1" customFormat="1" ht="12.75" customHeight="1">
      <c r="A148" s="8"/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s="1" customFormat="1" ht="12.75" customHeight="1">
      <c r="A149" s="8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s="1" customFormat="1" ht="12.75" customHeight="1">
      <c r="A150" s="8"/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s="1" customFormat="1" ht="12.75" customHeight="1">
      <c r="A151" s="8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s="1" customFormat="1" ht="12.75" customHeight="1">
      <c r="A152" s="8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 s="1" customFormat="1" ht="12.75" customHeight="1">
      <c r="A153" s="8"/>
      <c r="B153" s="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s="1" customFormat="1" ht="12.75" customHeight="1">
      <c r="A154" s="8"/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s="1" customFormat="1" ht="12.75" customHeight="1">
      <c r="A155" s="8"/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 s="1" customFormat="1" ht="12.75" customHeight="1">
      <c r="A156" s="8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s="1" customFormat="1" ht="12.75" customHeight="1">
      <c r="A157" s="8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 s="1" customFormat="1" ht="12.75" customHeight="1">
      <c r="A158" s="8"/>
      <c r="B158" s="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 s="1" customFormat="1" ht="12.75" customHeight="1">
      <c r="A159" s="8"/>
      <c r="B159" s="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 s="1" customFormat="1" ht="12.75" customHeight="1">
      <c r="A160" s="8"/>
      <c r="B160" s="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s="1" customFormat="1" ht="12.75" customHeight="1">
      <c r="A161" s="8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 s="1" customFormat="1" ht="12.75" customHeight="1">
      <c r="A162" s="8"/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 s="1" customFormat="1" ht="12.75" customHeight="1">
      <c r="A163" s="8"/>
      <c r="B163" s="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 s="1" customFormat="1" ht="12.75" customHeight="1">
      <c r="A164" s="8"/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 s="1" customFormat="1" ht="12.75" customHeight="1">
      <c r="A165" s="8"/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s="1" customFormat="1" ht="12.75" customHeight="1">
      <c r="A166" s="8"/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 s="1" customFormat="1" ht="12.75" customHeight="1">
      <c r="A167" s="8"/>
      <c r="B167" s="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 s="1" customFormat="1" ht="12.75" customHeight="1">
      <c r="A168" s="8"/>
      <c r="B168" s="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s="1" customFormat="1" ht="12.75" customHeight="1">
      <c r="A169" s="8"/>
      <c r="B169" s="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s="1" customFormat="1" ht="12.75" customHeight="1">
      <c r="A170" s="8"/>
      <c r="B170" s="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 s="1" customFormat="1" ht="12.75" customHeight="1">
      <c r="A171" s="8"/>
      <c r="B171" s="8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s="1" customFormat="1" ht="12.75" customHeight="1">
      <c r="A172" s="8"/>
      <c r="B172" s="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 s="1" customFormat="1" ht="12.75" customHeight="1">
      <c r="A173" s="8"/>
      <c r="B173" s="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 s="1" customFormat="1" ht="12.75" customHeight="1">
      <c r="A174" s="8"/>
      <c r="B174" s="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s="1" customFormat="1" ht="12.75" customHeight="1">
      <c r="A175" s="8"/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 s="1" customFormat="1" ht="12.75" customHeight="1">
      <c r="A176" s="8"/>
      <c r="B176" s="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 s="1" customFormat="1" ht="12.75" customHeight="1">
      <c r="A177" s="8"/>
      <c r="B177" s="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s="1" customFormat="1" ht="12.75" customHeight="1">
      <c r="A178" s="8"/>
      <c r="B178" s="8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s="1" customFormat="1" ht="12.75" customHeight="1">
      <c r="A179" s="8"/>
      <c r="B179" s="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s="1" customFormat="1" ht="12.75" customHeight="1">
      <c r="A180" s="8"/>
      <c r="B180" s="8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s="1" customFormat="1" ht="12.75" customHeight="1">
      <c r="A181" s="8"/>
      <c r="B181" s="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1:16" s="1" customFormat="1" ht="12.75" customHeight="1">
      <c r="A182" s="8"/>
      <c r="B182" s="8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 s="1" customFormat="1" ht="12.75" customHeight="1">
      <c r="A183" s="8"/>
      <c r="B183" s="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 s="1" customFormat="1" ht="12.75" customHeight="1">
      <c r="A184" s="8"/>
      <c r="B184" s="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 s="1" customFormat="1" ht="12.75" customHeight="1">
      <c r="A185" s="8"/>
      <c r="B185" s="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 s="1" customFormat="1" ht="12.75" customHeight="1">
      <c r="A186" s="8"/>
      <c r="B186" s="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1:16" s="1" customFormat="1" ht="12.75" customHeight="1">
      <c r="A187" s="8"/>
      <c r="B187" s="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 s="1" customFormat="1" ht="12.75" customHeight="1">
      <c r="A188" s="8"/>
      <c r="B188" s="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 s="1" customFormat="1" ht="12.75" customHeight="1">
      <c r="A189" s="8"/>
      <c r="B189" s="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1:16" s="1" customFormat="1" ht="12.75" customHeight="1">
      <c r="A190" s="8"/>
      <c r="B190" s="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 s="1" customFormat="1" ht="12.75" customHeight="1">
      <c r="A191" s="8"/>
      <c r="B191" s="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 s="1" customFormat="1" ht="12.75" customHeight="1">
      <c r="A192" s="8"/>
      <c r="B192" s="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 s="1" customFormat="1" ht="12.75" customHeight="1">
      <c r="A193" s="8"/>
      <c r="B193" s="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 s="1" customFormat="1" ht="12.75" customHeight="1">
      <c r="A194" s="8"/>
      <c r="B194" s="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 s="1" customFormat="1" ht="12.75" customHeight="1">
      <c r="A195" s="8"/>
      <c r="B195" s="8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 s="1" customFormat="1" ht="12.75" customHeight="1">
      <c r="A196" s="8"/>
      <c r="B196" s="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 s="1" customFormat="1" ht="12.75" customHeight="1">
      <c r="A197" s="8"/>
      <c r="B197" s="8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 s="1" customFormat="1" ht="12.75" customHeight="1">
      <c r="A198" s="8"/>
      <c r="B198" s="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 s="1" customFormat="1" ht="12.75" customHeight="1">
      <c r="A199" s="8"/>
      <c r="B199" s="8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1:16" s="1" customFormat="1" ht="12.75" customHeight="1">
      <c r="A200" s="8"/>
      <c r="B200" s="8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 s="1" customFormat="1" ht="12.75" customHeight="1">
      <c r="A201" s="8"/>
      <c r="B201" s="8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s="1" customFormat="1" ht="12.75" customHeight="1">
      <c r="A202" s="8"/>
      <c r="B202" s="8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 s="1" customFormat="1" ht="12.75" customHeight="1">
      <c r="A203" s="8"/>
      <c r="B203" s="8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 s="1" customFormat="1" ht="12.75" customHeight="1">
      <c r="A204" s="8"/>
      <c r="B204" s="8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 s="1" customFormat="1" ht="12.75" customHeight="1">
      <c r="A205" s="8"/>
      <c r="B205" s="8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 s="1" customFormat="1" ht="12.75" customHeight="1">
      <c r="A206" s="8"/>
      <c r="B206" s="8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 s="1" customFormat="1" ht="12.75" customHeight="1">
      <c r="A207" s="8"/>
      <c r="B207" s="8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 s="1" customFormat="1" ht="12.75" customHeight="1">
      <c r="A208" s="8"/>
      <c r="B208" s="8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16" s="1" customFormat="1" ht="12.75" customHeight="1">
      <c r="A209" s="8"/>
      <c r="B209" s="8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 s="1" customFormat="1" ht="12.75" customHeight="1">
      <c r="A210" s="8"/>
      <c r="B210" s="8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16" s="1" customFormat="1" ht="12.75" customHeight="1">
      <c r="A211" s="8"/>
      <c r="B211" s="8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 s="1" customFormat="1" ht="12.75" customHeight="1">
      <c r="A212" s="8"/>
      <c r="B212" s="8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1:16" s="1" customFormat="1" ht="12.75" customHeight="1">
      <c r="A213" s="8"/>
      <c r="B213" s="8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1:16" s="1" customFormat="1" ht="12.75" customHeight="1">
      <c r="A214" s="8"/>
      <c r="B214" s="8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 s="1" customFormat="1" ht="12.75" customHeight="1">
      <c r="A215" s="8"/>
      <c r="B215" s="8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s="1" customFormat="1" ht="12.75" customHeight="1">
      <c r="A216" s="8"/>
      <c r="B216" s="8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s="1" customFormat="1" ht="12.75" customHeight="1">
      <c r="A217" s="8"/>
      <c r="B217" s="8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 s="1" customFormat="1" ht="12.75" customHeight="1">
      <c r="A218" s="8"/>
      <c r="B218" s="8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1:16" s="1" customFormat="1" ht="12.75" customHeight="1">
      <c r="A219" s="8"/>
      <c r="B219" s="8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1:16" s="1" customFormat="1" ht="12.75" customHeight="1">
      <c r="A220" s="8"/>
      <c r="B220" s="8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 s="1" customFormat="1" ht="12.75" customHeight="1">
      <c r="A221" s="8"/>
      <c r="B221" s="8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1:16" s="1" customFormat="1" ht="12.75" customHeight="1">
      <c r="A222" s="8"/>
      <c r="B222" s="8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1:16" s="1" customFormat="1" ht="12.75" customHeight="1">
      <c r="A223" s="8"/>
      <c r="B223" s="8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1:16" s="1" customFormat="1" ht="12.75" customHeight="1">
      <c r="A224" s="8"/>
      <c r="B224" s="8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1:16" s="1" customFormat="1" ht="12.75" customHeight="1">
      <c r="A225" s="8"/>
      <c r="B225" s="8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1:16" s="1" customFormat="1" ht="12.75">
      <c r="A226" s="8"/>
      <c r="B226" s="8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 s="1" customFormat="1" ht="12.75">
      <c r="A227" s="8"/>
      <c r="B227" s="8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 s="1" customFormat="1" ht="12.75">
      <c r="A228" s="8"/>
      <c r="B228" s="8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1:16" s="1" customFormat="1" ht="12.75">
      <c r="A229" s="8"/>
      <c r="B229" s="8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 s="1" customFormat="1" ht="12.75">
      <c r="A230" s="8"/>
      <c r="B230" s="8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1:16" s="1" customFormat="1" ht="12.75">
      <c r="A231" s="8"/>
      <c r="B231" s="8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1:16" s="5" customFormat="1" ht="12.75">
      <c r="A232" s="8"/>
      <c r="B232" s="8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1:16" s="1" customFormat="1" ht="12.75">
      <c r="A233" s="8"/>
      <c r="B233" s="8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1:16" s="1" customFormat="1" ht="12.75">
      <c r="A234" s="8"/>
      <c r="B234" s="8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1:16" s="1" customFormat="1" ht="12.75">
      <c r="A235" s="8"/>
      <c r="B235" s="8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1:16" s="1" customFormat="1" ht="12.75">
      <c r="A236" s="8"/>
      <c r="B236" s="8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 s="1" customFormat="1" ht="12.75">
      <c r="A237" s="8"/>
      <c r="B237" s="8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1:16" s="1" customFormat="1" ht="12.75">
      <c r="A238" s="8"/>
      <c r="B238" s="8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</sheetData>
  <sheetProtection/>
  <mergeCells count="10">
    <mergeCell ref="N18:N19"/>
    <mergeCell ref="L18:L20"/>
    <mergeCell ref="A17:A20"/>
    <mergeCell ref="B17:B20"/>
    <mergeCell ref="D17:D20"/>
    <mergeCell ref="E17:E20"/>
    <mergeCell ref="F17:K17"/>
    <mergeCell ref="F18:F20"/>
    <mergeCell ref="G18:G20"/>
    <mergeCell ref="I18:I19"/>
  </mergeCells>
  <conditionalFormatting sqref="B49 B43:B47 B31:B39">
    <cfRule type="expression" priority="30" dxfId="0" stopIfTrue="1">
      <formula>#REF!</formula>
    </cfRule>
  </conditionalFormatting>
  <conditionalFormatting sqref="B48 B51">
    <cfRule type="expression" priority="29" dxfId="0" stopIfTrue="1">
      <formula>#REF!</formula>
    </cfRule>
  </conditionalFormatting>
  <conditionalFormatting sqref="B50">
    <cfRule type="expression" priority="25" dxfId="0" stopIfTrue="1">
      <formula>#REF!</formula>
    </cfRule>
  </conditionalFormatting>
  <conditionalFormatting sqref="B24:B25">
    <cfRule type="expression" priority="17" dxfId="0" stopIfTrue="1">
      <formula>#REF!</formula>
    </cfRule>
  </conditionalFormatting>
  <conditionalFormatting sqref="B27:B28">
    <cfRule type="expression" priority="3" dxfId="0" stopIfTrue="1">
      <formula>#REF!</formula>
    </cfRule>
  </conditionalFormatting>
  <conditionalFormatting sqref="E27">
    <cfRule type="expression" priority="4" dxfId="0" stopIfTrue="1">
      <formula>#REF!</formula>
    </cfRule>
  </conditionalFormatting>
  <conditionalFormatting sqref="B41">
    <cfRule type="expression" priority="1" dxfId="0" stopIfTrue="1">
      <formula>#REF!</formula>
    </cfRule>
  </conditionalFormatting>
  <conditionalFormatting sqref="B42 B40">
    <cfRule type="expression" priority="2" dxfId="0" stopIfTrue="1">
      <formula>#REF!</formula>
    </cfRule>
  </conditionalFormatting>
  <printOptions gridLines="1" horizontalCentered="1"/>
  <pageMargins left="0.1968503937007874" right="0.1968503937007874" top="0.8267716535433072" bottom="0.7874015748031497" header="0.1968503937007874" footer="0.35433070866141736"/>
  <pageSetup horizontalDpi="300" verticalDpi="300" orientation="landscape" paperSize="9" scale="65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S147"/>
  <sheetViews>
    <sheetView zoomScale="85" zoomScaleNormal="85" workbookViewId="0" topLeftCell="A1">
      <selection activeCell="C32" sqref="C32"/>
    </sheetView>
  </sheetViews>
  <sheetFormatPr defaultColWidth="8.8515625" defaultRowHeight="12.75"/>
  <cols>
    <col min="1" max="1" width="6.421875" style="8" customWidth="1"/>
    <col min="2" max="2" width="9.8515625" style="8" customWidth="1"/>
    <col min="3" max="3" width="56.7109375" style="9" customWidth="1"/>
    <col min="4" max="4" width="7.8515625" style="9" customWidth="1"/>
    <col min="5" max="5" width="8.00390625" style="9" customWidth="1"/>
    <col min="6" max="6" width="10.421875" style="9" customWidth="1"/>
    <col min="7" max="8" width="11.140625" style="9" customWidth="1"/>
    <col min="9" max="9" width="13.00390625" style="9" customWidth="1"/>
    <col min="10" max="15" width="11.140625" style="9" customWidth="1"/>
    <col min="16" max="16" width="12.140625" style="9" customWidth="1"/>
    <col min="17" max="17" width="12.8515625" style="9" customWidth="1"/>
    <col min="18" max="18" width="8.8515625" style="9" customWidth="1"/>
    <col min="19" max="19" width="16.57421875" style="9" customWidth="1"/>
    <col min="20" max="16384" width="8.8515625" style="9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18">
      <c r="A2" s="2"/>
      <c r="B2" s="2"/>
      <c r="C2" s="2"/>
      <c r="D2" s="32" t="s">
        <v>302</v>
      </c>
      <c r="E2" s="2"/>
      <c r="F2" s="2"/>
      <c r="G2" s="2"/>
      <c r="H2" s="2"/>
      <c r="I2" s="2"/>
      <c r="J2" s="18"/>
      <c r="K2" s="19"/>
      <c r="L2" s="19"/>
      <c r="M2" s="19"/>
      <c r="N2" s="19"/>
      <c r="O2" s="2"/>
      <c r="P2" s="2"/>
    </row>
    <row r="3" spans="1:16" s="1" customFormat="1" ht="18">
      <c r="A3" s="2"/>
      <c r="B3" s="2"/>
      <c r="C3" s="2"/>
      <c r="D3" s="32"/>
      <c r="E3" s="2"/>
      <c r="F3" s="2"/>
      <c r="G3" s="2"/>
      <c r="H3" s="2"/>
      <c r="I3" s="2"/>
      <c r="J3" s="18"/>
      <c r="K3" s="19"/>
      <c r="L3" s="19"/>
      <c r="M3" s="19"/>
      <c r="N3" s="19"/>
      <c r="O3" s="2"/>
      <c r="P3" s="2"/>
    </row>
    <row r="4" spans="1:16" s="1" customFormat="1" ht="15.75">
      <c r="A4" s="2"/>
      <c r="B4" s="2"/>
      <c r="C4" s="2"/>
      <c r="D4" s="126" t="s">
        <v>177</v>
      </c>
      <c r="E4" s="2"/>
      <c r="F4" s="2"/>
      <c r="G4" s="2"/>
      <c r="H4" s="2"/>
      <c r="I4" s="2"/>
      <c r="J4" s="18"/>
      <c r="K4" s="19"/>
      <c r="L4" s="19"/>
      <c r="M4" s="19"/>
      <c r="N4" s="19"/>
      <c r="O4" s="2"/>
      <c r="P4" s="2"/>
    </row>
    <row r="5" spans="1:16" s="1" customFormat="1" ht="18">
      <c r="A5" s="2"/>
      <c r="B5" s="2"/>
      <c r="C5" s="2"/>
      <c r="D5" s="32"/>
      <c r="E5" s="2"/>
      <c r="F5" s="2"/>
      <c r="G5" s="2"/>
      <c r="H5" s="2"/>
      <c r="I5" s="2"/>
      <c r="J5" s="18"/>
      <c r="K5" s="19"/>
      <c r="L5" s="19"/>
      <c r="M5" s="19"/>
      <c r="N5" s="19"/>
      <c r="O5" s="2"/>
      <c r="P5" s="2"/>
    </row>
    <row r="6" spans="1:16" s="1" customFormat="1" ht="15.75">
      <c r="A6" s="2"/>
      <c r="B6" s="2"/>
      <c r="C6" s="2"/>
      <c r="D6" s="126"/>
      <c r="E6" s="2"/>
      <c r="F6" s="2"/>
      <c r="G6" s="2"/>
      <c r="H6" s="2"/>
      <c r="I6" s="2"/>
      <c r="J6" s="18"/>
      <c r="K6" s="19"/>
      <c r="L6" s="19"/>
      <c r="M6" s="19"/>
      <c r="N6" s="19"/>
      <c r="O6" s="2"/>
      <c r="P6" s="2"/>
    </row>
    <row r="7" spans="1:16" s="1" customFormat="1" ht="15.75">
      <c r="A7" s="2"/>
      <c r="B7" s="2"/>
      <c r="C7" s="2"/>
      <c r="D7" s="126"/>
      <c r="E7" s="2"/>
      <c r="F7" s="2"/>
      <c r="G7" s="2"/>
      <c r="H7" s="2"/>
      <c r="I7" s="2"/>
      <c r="J7" s="18"/>
      <c r="K7" s="19"/>
      <c r="L7" s="19"/>
      <c r="M7" s="19"/>
      <c r="N7" s="19"/>
      <c r="O7" s="2"/>
      <c r="P7" s="2"/>
    </row>
    <row r="8" spans="1:16" s="1" customFormat="1" ht="15">
      <c r="A8" s="2"/>
      <c r="B8" s="2"/>
      <c r="C8" s="371" t="s">
        <v>328</v>
      </c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2"/>
      <c r="P8" s="2"/>
    </row>
    <row r="9" spans="1:16" s="1" customFormat="1" ht="12.75">
      <c r="A9" s="2"/>
      <c r="B9" s="2"/>
      <c r="C9" s="2" t="s">
        <v>329</v>
      </c>
      <c r="D9" s="2"/>
      <c r="E9" s="2"/>
      <c r="F9" s="2"/>
      <c r="G9" s="2"/>
      <c r="H9" s="2"/>
      <c r="I9" s="2"/>
      <c r="J9" s="2"/>
      <c r="K9" s="3"/>
      <c r="L9" s="3"/>
      <c r="M9" s="3"/>
      <c r="N9" s="3"/>
      <c r="O9" s="2"/>
      <c r="P9" s="2"/>
    </row>
    <row r="10" spans="1:16" s="1" customFormat="1" ht="12.75">
      <c r="A10" s="2"/>
      <c r="B10" s="2"/>
      <c r="C10" s="177" t="s">
        <v>330</v>
      </c>
      <c r="D10" s="2"/>
      <c r="E10" s="2"/>
      <c r="F10" s="2"/>
      <c r="G10" s="2"/>
      <c r="H10" s="2"/>
      <c r="I10" s="2"/>
      <c r="J10" s="2"/>
      <c r="K10" s="3"/>
      <c r="L10" s="3"/>
      <c r="M10" s="3"/>
      <c r="N10" s="3"/>
      <c r="O10" s="2"/>
      <c r="P10" s="2"/>
    </row>
    <row r="11" spans="1:16" s="1" customFormat="1" ht="12.75">
      <c r="A11" s="10"/>
      <c r="B11" s="10"/>
      <c r="C11" s="44" t="s">
        <v>327</v>
      </c>
      <c r="D11" s="54"/>
      <c r="E11" s="54"/>
      <c r="F11" s="2"/>
      <c r="G11" s="2"/>
      <c r="H11" s="2"/>
      <c r="I11" s="2"/>
      <c r="J11" s="2"/>
      <c r="K11" s="3"/>
      <c r="L11" s="3"/>
      <c r="M11" s="3"/>
      <c r="N11" s="3"/>
      <c r="O11" s="2"/>
      <c r="P11" s="2"/>
    </row>
    <row r="12" spans="1:16" s="1" customFormat="1" ht="12.75">
      <c r="A12" s="127"/>
      <c r="B12" s="127"/>
      <c r="C12" s="372" t="s">
        <v>310</v>
      </c>
      <c r="D12" s="3"/>
      <c r="E12" s="3"/>
      <c r="F12" s="3"/>
      <c r="G12" s="109" t="s">
        <v>10</v>
      </c>
      <c r="H12" s="3"/>
      <c r="I12" s="164">
        <f>P60</f>
        <v>0</v>
      </c>
      <c r="J12" s="3" t="s">
        <v>178</v>
      </c>
      <c r="K12" s="3"/>
      <c r="L12" s="3"/>
      <c r="M12" s="3"/>
      <c r="N12" s="11"/>
      <c r="O12" s="128"/>
      <c r="P12" s="11"/>
    </row>
    <row r="13" spans="1:16" s="1" customFormat="1" ht="12.75">
      <c r="A13" s="127"/>
      <c r="B13" s="127"/>
      <c r="C13" s="109"/>
      <c r="D13" s="3"/>
      <c r="E13" s="3"/>
      <c r="F13" s="3"/>
      <c r="G13" s="164"/>
      <c r="H13" s="44"/>
      <c r="I13" s="3"/>
      <c r="J13" s="3"/>
      <c r="K13" s="3"/>
      <c r="L13" s="3"/>
      <c r="M13" s="3"/>
      <c r="N13" s="11"/>
      <c r="O13" s="128"/>
      <c r="P13" s="11"/>
    </row>
    <row r="14" spans="1:16" s="1" customFormat="1" ht="12.75">
      <c r="A14" s="127"/>
      <c r="B14" s="127"/>
      <c r="C14" s="372"/>
      <c r="D14" s="3"/>
      <c r="E14" s="3"/>
      <c r="F14" s="3"/>
      <c r="G14" s="3"/>
      <c r="H14" s="3"/>
      <c r="I14" s="3"/>
      <c r="J14" s="3"/>
      <c r="K14" s="3"/>
      <c r="L14" s="3"/>
      <c r="M14" s="3"/>
      <c r="N14" s="11"/>
      <c r="O14" s="128"/>
      <c r="P14" s="11"/>
    </row>
    <row r="15" spans="1:16" s="1" customFormat="1" ht="12.75">
      <c r="A15" s="127"/>
      <c r="B15" s="127"/>
      <c r="C15" s="373"/>
      <c r="D15" s="3"/>
      <c r="E15" s="3"/>
      <c r="F15" s="3"/>
      <c r="G15" s="3"/>
      <c r="H15" s="3"/>
      <c r="I15" s="3"/>
      <c r="J15" s="3"/>
      <c r="K15" s="3"/>
      <c r="L15" s="3"/>
      <c r="M15" s="374" t="s">
        <v>321</v>
      </c>
      <c r="N15" s="11"/>
      <c r="O15" s="128"/>
      <c r="P15" s="11"/>
    </row>
    <row r="16" spans="1:16" s="1" customFormat="1" ht="12.75">
      <c r="A16" s="130"/>
      <c r="B16" s="130"/>
      <c r="C16" s="375"/>
      <c r="D16" s="132"/>
      <c r="E16" s="132"/>
      <c r="F16" s="132"/>
      <c r="G16" s="132"/>
      <c r="H16" s="132"/>
      <c r="I16" s="132"/>
      <c r="J16" s="132"/>
      <c r="K16" s="132"/>
      <c r="L16" s="132"/>
      <c r="M16" s="133"/>
      <c r="N16" s="134"/>
      <c r="O16" s="135"/>
      <c r="P16" s="133"/>
    </row>
    <row r="17" spans="1:16" s="1" customFormat="1" ht="12.75" customHeight="1">
      <c r="A17" s="576" t="s">
        <v>179</v>
      </c>
      <c r="B17" s="579" t="s">
        <v>180</v>
      </c>
      <c r="C17" s="376"/>
      <c r="D17" s="582" t="s">
        <v>16</v>
      </c>
      <c r="E17" s="582" t="s">
        <v>15</v>
      </c>
      <c r="F17" s="585" t="s">
        <v>17</v>
      </c>
      <c r="G17" s="586"/>
      <c r="H17" s="586"/>
      <c r="I17" s="586"/>
      <c r="J17" s="586"/>
      <c r="K17" s="587"/>
      <c r="L17" s="377"/>
      <c r="M17" s="378"/>
      <c r="N17" s="378" t="s">
        <v>12</v>
      </c>
      <c r="O17" s="379"/>
      <c r="P17" s="380"/>
    </row>
    <row r="18" spans="1:16" s="1" customFormat="1" ht="12.75" customHeight="1">
      <c r="A18" s="577"/>
      <c r="B18" s="580"/>
      <c r="C18" s="381"/>
      <c r="D18" s="583"/>
      <c r="E18" s="583"/>
      <c r="F18" s="588" t="s">
        <v>13</v>
      </c>
      <c r="G18" s="591" t="s">
        <v>181</v>
      </c>
      <c r="H18" s="382" t="s">
        <v>19</v>
      </c>
      <c r="I18" s="571" t="s">
        <v>182</v>
      </c>
      <c r="J18" s="383"/>
      <c r="K18" s="381"/>
      <c r="L18" s="573" t="s">
        <v>18</v>
      </c>
      <c r="M18" s="382" t="s">
        <v>19</v>
      </c>
      <c r="N18" s="571" t="s">
        <v>182</v>
      </c>
      <c r="O18" s="383"/>
      <c r="P18" s="383"/>
    </row>
    <row r="19" spans="1:16" s="1" customFormat="1" ht="12.75">
      <c r="A19" s="577"/>
      <c r="B19" s="580"/>
      <c r="C19" s="381" t="s">
        <v>183</v>
      </c>
      <c r="D19" s="583"/>
      <c r="E19" s="583"/>
      <c r="F19" s="589"/>
      <c r="G19" s="592"/>
      <c r="H19" s="382" t="s">
        <v>21</v>
      </c>
      <c r="I19" s="572"/>
      <c r="J19" s="383" t="s">
        <v>184</v>
      </c>
      <c r="K19" s="383" t="s">
        <v>14</v>
      </c>
      <c r="L19" s="574"/>
      <c r="M19" s="382" t="s">
        <v>21</v>
      </c>
      <c r="N19" s="572"/>
      <c r="O19" s="383" t="s">
        <v>184</v>
      </c>
      <c r="P19" s="383" t="s">
        <v>20</v>
      </c>
    </row>
    <row r="20" spans="1:16" s="1" customFormat="1" ht="28.5" customHeight="1">
      <c r="A20" s="578"/>
      <c r="B20" s="581"/>
      <c r="C20" s="384"/>
      <c r="D20" s="584"/>
      <c r="E20" s="584"/>
      <c r="F20" s="590"/>
      <c r="G20" s="593"/>
      <c r="H20" s="385"/>
      <c r="I20" s="385"/>
      <c r="J20" s="386"/>
      <c r="K20" s="387"/>
      <c r="L20" s="575"/>
      <c r="M20" s="386"/>
      <c r="N20" s="386"/>
      <c r="O20" s="386"/>
      <c r="P20" s="388"/>
    </row>
    <row r="21" spans="1:16" s="1" customFormat="1" ht="14.25">
      <c r="A21" s="22">
        <v>1</v>
      </c>
      <c r="B21" s="22">
        <v>2</v>
      </c>
      <c r="C21" s="22">
        <v>3</v>
      </c>
      <c r="D21" s="23">
        <v>4</v>
      </c>
      <c r="E21" s="23">
        <v>5</v>
      </c>
      <c r="F21" s="38">
        <v>6</v>
      </c>
      <c r="G21" s="24">
        <v>7</v>
      </c>
      <c r="H21" s="25">
        <v>8</v>
      </c>
      <c r="I21" s="26">
        <v>9</v>
      </c>
      <c r="J21" s="27">
        <v>10</v>
      </c>
      <c r="K21" s="25">
        <v>11</v>
      </c>
      <c r="L21" s="39">
        <v>12</v>
      </c>
      <c r="M21" s="28">
        <v>13</v>
      </c>
      <c r="N21" s="29">
        <v>14</v>
      </c>
      <c r="O21" s="25">
        <v>15</v>
      </c>
      <c r="P21" s="25">
        <v>16</v>
      </c>
    </row>
    <row r="22" spans="1:16" s="1" customFormat="1" ht="15">
      <c r="A22" s="22"/>
      <c r="B22" s="391"/>
      <c r="C22" s="392" t="s">
        <v>88</v>
      </c>
      <c r="D22" s="23"/>
      <c r="E22" s="23"/>
      <c r="F22" s="38"/>
      <c r="G22" s="23"/>
      <c r="H22" s="22"/>
      <c r="I22" s="22"/>
      <c r="J22" s="22"/>
      <c r="K22" s="31"/>
      <c r="L22" s="40"/>
      <c r="M22" s="136"/>
      <c r="N22" s="31"/>
      <c r="O22" s="30"/>
      <c r="P22" s="30"/>
    </row>
    <row r="23" spans="1:16" s="1" customFormat="1" ht="14.25">
      <c r="A23" s="22"/>
      <c r="B23" s="391" t="s">
        <v>185</v>
      </c>
      <c r="C23" s="393" t="s">
        <v>186</v>
      </c>
      <c r="D23" s="23"/>
      <c r="E23" s="23"/>
      <c r="F23" s="38"/>
      <c r="G23" s="23"/>
      <c r="H23" s="22"/>
      <c r="I23" s="22"/>
      <c r="J23" s="22"/>
      <c r="K23" s="31"/>
      <c r="L23" s="40"/>
      <c r="M23" s="136"/>
      <c r="N23" s="31"/>
      <c r="O23" s="30"/>
      <c r="P23" s="30"/>
    </row>
    <row r="24" spans="1:16" s="1" customFormat="1" ht="14.25">
      <c r="A24" s="401"/>
      <c r="B24" s="394"/>
      <c r="C24" s="408" t="s">
        <v>215</v>
      </c>
      <c r="D24" s="409"/>
      <c r="E24" s="390"/>
      <c r="F24" s="23"/>
      <c r="G24" s="397"/>
      <c r="H24" s="398"/>
      <c r="I24" s="399"/>
      <c r="J24" s="400"/>
      <c r="K24" s="31"/>
      <c r="L24" s="40"/>
      <c r="M24" s="136"/>
      <c r="N24" s="31"/>
      <c r="O24" s="30"/>
      <c r="P24" s="30"/>
    </row>
    <row r="25" spans="1:16" s="1" customFormat="1" ht="19.5" customHeight="1">
      <c r="A25" s="401">
        <v>1</v>
      </c>
      <c r="B25" s="394" t="s">
        <v>23</v>
      </c>
      <c r="C25" s="389" t="s">
        <v>203</v>
      </c>
      <c r="D25" s="395" t="s">
        <v>26</v>
      </c>
      <c r="E25" s="405">
        <v>1</v>
      </c>
      <c r="F25" s="403"/>
      <c r="G25" s="397"/>
      <c r="H25" s="398"/>
      <c r="I25" s="399"/>
      <c r="J25" s="400"/>
      <c r="K25" s="31"/>
      <c r="L25" s="40"/>
      <c r="M25" s="136"/>
      <c r="N25" s="31"/>
      <c r="O25" s="30"/>
      <c r="P25" s="30"/>
    </row>
    <row r="26" spans="1:16" s="1" customFormat="1" ht="14.25">
      <c r="A26" s="401">
        <f aca="true" t="shared" si="0" ref="A26:A36">A25+1</f>
        <v>2</v>
      </c>
      <c r="B26" s="394" t="s">
        <v>23</v>
      </c>
      <c r="C26" s="406" t="s">
        <v>204</v>
      </c>
      <c r="D26" s="395" t="s">
        <v>25</v>
      </c>
      <c r="E26" s="405">
        <v>1</v>
      </c>
      <c r="F26" s="404"/>
      <c r="G26" s="397"/>
      <c r="H26" s="398"/>
      <c r="I26" s="399"/>
      <c r="J26" s="400"/>
      <c r="K26" s="31"/>
      <c r="L26" s="40"/>
      <c r="M26" s="136"/>
      <c r="N26" s="31"/>
      <c r="O26" s="30"/>
      <c r="P26" s="30"/>
    </row>
    <row r="27" spans="1:16" s="1" customFormat="1" ht="14.25">
      <c r="A27" s="401">
        <f>A26+1</f>
        <v>3</v>
      </c>
      <c r="B27" s="394" t="s">
        <v>23</v>
      </c>
      <c r="C27" s="406" t="s">
        <v>205</v>
      </c>
      <c r="D27" s="395" t="s">
        <v>25</v>
      </c>
      <c r="E27" s="405">
        <v>1</v>
      </c>
      <c r="F27" s="404"/>
      <c r="G27" s="397"/>
      <c r="H27" s="412"/>
      <c r="I27" s="399"/>
      <c r="J27" s="400"/>
      <c r="K27" s="31"/>
      <c r="L27" s="40"/>
      <c r="M27" s="136"/>
      <c r="N27" s="31"/>
      <c r="O27" s="30"/>
      <c r="P27" s="30"/>
    </row>
    <row r="28" spans="1:16" s="1" customFormat="1" ht="14.25">
      <c r="A28" s="401">
        <f>A27+1</f>
        <v>4</v>
      </c>
      <c r="B28" s="394" t="s">
        <v>23</v>
      </c>
      <c r="C28" s="406" t="s">
        <v>206</v>
      </c>
      <c r="D28" s="395" t="s">
        <v>25</v>
      </c>
      <c r="E28" s="405">
        <v>1</v>
      </c>
      <c r="F28" s="404"/>
      <c r="G28" s="397"/>
      <c r="H28" s="412"/>
      <c r="I28" s="399"/>
      <c r="J28" s="400"/>
      <c r="K28" s="31"/>
      <c r="L28" s="40"/>
      <c r="M28" s="136"/>
      <c r="N28" s="31"/>
      <c r="O28" s="30"/>
      <c r="P28" s="30"/>
    </row>
    <row r="29" spans="1:16" s="1" customFormat="1" ht="33" customHeight="1">
      <c r="A29" s="401">
        <f>A28+1</f>
        <v>5</v>
      </c>
      <c r="B29" s="394" t="s">
        <v>23</v>
      </c>
      <c r="C29" s="389" t="s">
        <v>207</v>
      </c>
      <c r="D29" s="395" t="s">
        <v>25</v>
      </c>
      <c r="E29" s="405">
        <v>1</v>
      </c>
      <c r="F29" s="411"/>
      <c r="G29" s="397"/>
      <c r="H29" s="398"/>
      <c r="I29" s="399"/>
      <c r="J29" s="400"/>
      <c r="K29" s="31"/>
      <c r="L29" s="40"/>
      <c r="M29" s="136"/>
      <c r="N29" s="31"/>
      <c r="O29" s="30"/>
      <c r="P29" s="30"/>
    </row>
    <row r="30" spans="1:16" s="1" customFormat="1" ht="18" customHeight="1">
      <c r="A30" s="401">
        <f>A29+1</f>
        <v>6</v>
      </c>
      <c r="B30" s="394" t="s">
        <v>23</v>
      </c>
      <c r="C30" s="389" t="s">
        <v>208</v>
      </c>
      <c r="D30" s="395" t="s">
        <v>25</v>
      </c>
      <c r="E30" s="405">
        <v>2</v>
      </c>
      <c r="F30" s="461"/>
      <c r="G30" s="397"/>
      <c r="H30" s="398"/>
      <c r="I30" s="399"/>
      <c r="J30" s="400"/>
      <c r="K30" s="31"/>
      <c r="L30" s="40"/>
      <c r="M30" s="136"/>
      <c r="N30" s="31"/>
      <c r="O30" s="30"/>
      <c r="P30" s="30"/>
    </row>
    <row r="31" spans="1:16" s="1" customFormat="1" ht="29.25" customHeight="1">
      <c r="A31" s="401">
        <f>A30+1</f>
        <v>7</v>
      </c>
      <c r="B31" s="394" t="s">
        <v>23</v>
      </c>
      <c r="C31" s="410" t="s">
        <v>209</v>
      </c>
      <c r="D31" s="395" t="s">
        <v>22</v>
      </c>
      <c r="E31" s="405">
        <v>40</v>
      </c>
      <c r="F31" s="402"/>
      <c r="G31" s="397"/>
      <c r="H31" s="398"/>
      <c r="I31" s="399"/>
      <c r="J31" s="400"/>
      <c r="K31" s="31"/>
      <c r="L31" s="40"/>
      <c r="M31" s="136"/>
      <c r="N31" s="31"/>
      <c r="O31" s="30"/>
      <c r="P31" s="30"/>
    </row>
    <row r="32" spans="1:16" s="1" customFormat="1" ht="29.25" customHeight="1">
      <c r="A32" s="401">
        <f t="shared" si="0"/>
        <v>8</v>
      </c>
      <c r="B32" s="394" t="s">
        <v>23</v>
      </c>
      <c r="C32" s="410" t="s">
        <v>210</v>
      </c>
      <c r="D32" s="395" t="s">
        <v>22</v>
      </c>
      <c r="E32" s="405">
        <v>20</v>
      </c>
      <c r="F32" s="411"/>
      <c r="G32" s="397"/>
      <c r="H32" s="412"/>
      <c r="I32" s="399"/>
      <c r="J32" s="400"/>
      <c r="K32" s="31"/>
      <c r="L32" s="40"/>
      <c r="M32" s="136"/>
      <c r="N32" s="31"/>
      <c r="O32" s="30"/>
      <c r="P32" s="30"/>
    </row>
    <row r="33" spans="1:16" s="1" customFormat="1" ht="17.25" customHeight="1">
      <c r="A33" s="401">
        <f t="shared" si="0"/>
        <v>9</v>
      </c>
      <c r="B33" s="394" t="s">
        <v>23</v>
      </c>
      <c r="C33" s="460" t="s">
        <v>211</v>
      </c>
      <c r="D33" s="414" t="s">
        <v>22</v>
      </c>
      <c r="E33" s="423">
        <v>50</v>
      </c>
      <c r="F33" s="415"/>
      <c r="G33" s="397"/>
      <c r="H33" s="416"/>
      <c r="I33" s="417"/>
      <c r="J33" s="418"/>
      <c r="K33" s="419"/>
      <c r="L33" s="420"/>
      <c r="M33" s="421"/>
      <c r="N33" s="419"/>
      <c r="O33" s="167"/>
      <c r="P33" s="167"/>
    </row>
    <row r="34" spans="1:16" s="1" customFormat="1" ht="24.75" customHeight="1">
      <c r="A34" s="401">
        <f t="shared" si="0"/>
        <v>10</v>
      </c>
      <c r="B34" s="394" t="s">
        <v>23</v>
      </c>
      <c r="C34" s="413" t="s">
        <v>212</v>
      </c>
      <c r="D34" s="407" t="s">
        <v>26</v>
      </c>
      <c r="E34" s="407">
        <v>1</v>
      </c>
      <c r="F34" s="402"/>
      <c r="G34" s="397"/>
      <c r="H34" s="398"/>
      <c r="I34" s="399"/>
      <c r="J34" s="400"/>
      <c r="K34" s="31"/>
      <c r="L34" s="40"/>
      <c r="M34" s="136"/>
      <c r="N34" s="31"/>
      <c r="O34" s="30"/>
      <c r="P34" s="30"/>
    </row>
    <row r="35" spans="1:16" s="1" customFormat="1" ht="15.75" customHeight="1">
      <c r="A35" s="401">
        <f t="shared" si="0"/>
        <v>11</v>
      </c>
      <c r="B35" s="394" t="s">
        <v>23</v>
      </c>
      <c r="C35" s="413" t="s">
        <v>213</v>
      </c>
      <c r="D35" s="407" t="s">
        <v>26</v>
      </c>
      <c r="E35" s="407">
        <v>1</v>
      </c>
      <c r="F35" s="402"/>
      <c r="G35" s="397"/>
      <c r="H35" s="398"/>
      <c r="I35" s="399"/>
      <c r="J35" s="400"/>
      <c r="K35" s="31"/>
      <c r="L35" s="40"/>
      <c r="M35" s="136"/>
      <c r="N35" s="31"/>
      <c r="O35" s="30"/>
      <c r="P35" s="30"/>
    </row>
    <row r="36" spans="1:16" s="1" customFormat="1" ht="36" customHeight="1">
      <c r="A36" s="401">
        <f t="shared" si="0"/>
        <v>12</v>
      </c>
      <c r="B36" s="394" t="s">
        <v>23</v>
      </c>
      <c r="C36" s="389" t="s">
        <v>214</v>
      </c>
      <c r="D36" s="395" t="s">
        <v>26</v>
      </c>
      <c r="E36" s="407">
        <v>1</v>
      </c>
      <c r="F36" s="402"/>
      <c r="G36" s="397"/>
      <c r="H36" s="398"/>
      <c r="I36" s="399"/>
      <c r="J36" s="400"/>
      <c r="K36" s="31"/>
      <c r="L36" s="40"/>
      <c r="M36" s="136"/>
      <c r="N36" s="31"/>
      <c r="O36" s="30"/>
      <c r="P36" s="30"/>
    </row>
    <row r="37" spans="1:16" s="1" customFormat="1" ht="17.25" customHeight="1">
      <c r="A37" s="401"/>
      <c r="B37" s="394"/>
      <c r="C37" s="424" t="s">
        <v>187</v>
      </c>
      <c r="D37" s="390"/>
      <c r="E37" s="407"/>
      <c r="F37" s="396"/>
      <c r="G37" s="397"/>
      <c r="H37" s="398"/>
      <c r="I37" s="399"/>
      <c r="J37" s="400"/>
      <c r="K37" s="31"/>
      <c r="L37" s="40"/>
      <c r="M37" s="136"/>
      <c r="N37" s="31"/>
      <c r="O37" s="30"/>
      <c r="P37" s="30"/>
    </row>
    <row r="38" spans="1:16" s="1" customFormat="1" ht="35.25" customHeight="1">
      <c r="A38" s="401">
        <f>A36+1</f>
        <v>13</v>
      </c>
      <c r="B38" s="394" t="s">
        <v>23</v>
      </c>
      <c r="C38" s="425" t="s">
        <v>216</v>
      </c>
      <c r="D38" s="390" t="s">
        <v>26</v>
      </c>
      <c r="E38" s="407">
        <v>1</v>
      </c>
      <c r="F38" s="463"/>
      <c r="G38" s="397"/>
      <c r="H38" s="398"/>
      <c r="I38" s="399"/>
      <c r="J38" s="400"/>
      <c r="K38" s="31"/>
      <c r="L38" s="40"/>
      <c r="M38" s="136"/>
      <c r="N38" s="31"/>
      <c r="O38" s="30"/>
      <c r="P38" s="30"/>
    </row>
    <row r="39" spans="1:16" s="1" customFormat="1" ht="31.5" customHeight="1">
      <c r="A39" s="401">
        <f aca="true" t="shared" si="1" ref="A39:A50">A38+1</f>
        <v>14</v>
      </c>
      <c r="B39" s="394" t="s">
        <v>23</v>
      </c>
      <c r="C39" s="425" t="s">
        <v>217</v>
      </c>
      <c r="D39" s="390" t="s">
        <v>26</v>
      </c>
      <c r="E39" s="407">
        <v>1</v>
      </c>
      <c r="F39" s="464"/>
      <c r="G39" s="397"/>
      <c r="H39" s="398"/>
      <c r="I39" s="399"/>
      <c r="J39" s="400"/>
      <c r="K39" s="31"/>
      <c r="L39" s="40"/>
      <c r="M39" s="136"/>
      <c r="N39" s="31"/>
      <c r="O39" s="30"/>
      <c r="P39" s="30"/>
    </row>
    <row r="40" spans="1:16" s="1" customFormat="1" ht="31.5" customHeight="1">
      <c r="A40" s="401">
        <f t="shared" si="1"/>
        <v>15</v>
      </c>
      <c r="B40" s="394" t="s">
        <v>23</v>
      </c>
      <c r="C40" s="425" t="s">
        <v>218</v>
      </c>
      <c r="D40" s="390" t="s">
        <v>26</v>
      </c>
      <c r="E40" s="407">
        <v>1</v>
      </c>
      <c r="F40" s="396"/>
      <c r="G40" s="397"/>
      <c r="H40" s="398"/>
      <c r="I40" s="399"/>
      <c r="J40" s="400"/>
      <c r="K40" s="31"/>
      <c r="L40" s="40"/>
      <c r="M40" s="136"/>
      <c r="N40" s="31"/>
      <c r="O40" s="30"/>
      <c r="P40" s="30"/>
    </row>
    <row r="41" spans="1:16" s="1" customFormat="1" ht="31.5" customHeight="1">
      <c r="A41" s="401">
        <f t="shared" si="1"/>
        <v>16</v>
      </c>
      <c r="B41" s="394" t="s">
        <v>23</v>
      </c>
      <c r="C41" s="389" t="s">
        <v>219</v>
      </c>
      <c r="D41" s="390" t="s">
        <v>25</v>
      </c>
      <c r="E41" s="407">
        <v>1</v>
      </c>
      <c r="F41" s="23"/>
      <c r="G41" s="397"/>
      <c r="H41" s="398"/>
      <c r="I41" s="399"/>
      <c r="J41" s="400"/>
      <c r="K41" s="31"/>
      <c r="L41" s="40"/>
      <c r="M41" s="136"/>
      <c r="N41" s="31"/>
      <c r="O41" s="30"/>
      <c r="P41" s="30"/>
    </row>
    <row r="42" spans="1:16" s="1" customFormat="1" ht="23.25" customHeight="1">
      <c r="A42" s="401">
        <f t="shared" si="1"/>
        <v>17</v>
      </c>
      <c r="B42" s="394" t="s">
        <v>23</v>
      </c>
      <c r="C42" s="389" t="s">
        <v>220</v>
      </c>
      <c r="D42" s="390" t="s">
        <v>25</v>
      </c>
      <c r="E42" s="407">
        <v>10</v>
      </c>
      <c r="F42" s="396"/>
      <c r="G42" s="397"/>
      <c r="H42" s="398"/>
      <c r="I42" s="399"/>
      <c r="J42" s="400"/>
      <c r="K42" s="31"/>
      <c r="L42" s="40"/>
      <c r="M42" s="136"/>
      <c r="N42" s="31"/>
      <c r="O42" s="30"/>
      <c r="P42" s="30"/>
    </row>
    <row r="43" spans="1:16" s="1" customFormat="1" ht="17.25" customHeight="1">
      <c r="A43" s="401">
        <f t="shared" si="1"/>
        <v>18</v>
      </c>
      <c r="B43" s="394" t="s">
        <v>23</v>
      </c>
      <c r="C43" s="389" t="s">
        <v>221</v>
      </c>
      <c r="D43" s="390" t="s">
        <v>25</v>
      </c>
      <c r="E43" s="407">
        <v>4</v>
      </c>
      <c r="F43" s="396"/>
      <c r="G43" s="397"/>
      <c r="H43" s="398"/>
      <c r="I43" s="399"/>
      <c r="J43" s="400"/>
      <c r="K43" s="31"/>
      <c r="L43" s="40"/>
      <c r="M43" s="136"/>
      <c r="N43" s="31"/>
      <c r="O43" s="30"/>
      <c r="P43" s="30"/>
    </row>
    <row r="44" spans="1:16" s="1" customFormat="1" ht="17.25" customHeight="1">
      <c r="A44" s="401">
        <f t="shared" si="1"/>
        <v>19</v>
      </c>
      <c r="B44" s="394" t="s">
        <v>23</v>
      </c>
      <c r="C44" s="389" t="s">
        <v>224</v>
      </c>
      <c r="D44" s="390" t="s">
        <v>25</v>
      </c>
      <c r="E44" s="407">
        <v>4</v>
      </c>
      <c r="F44" s="396"/>
      <c r="G44" s="397"/>
      <c r="H44" s="398"/>
      <c r="I44" s="399"/>
      <c r="J44" s="400"/>
      <c r="K44" s="31"/>
      <c r="L44" s="40"/>
      <c r="M44" s="136"/>
      <c r="N44" s="31"/>
      <c r="O44" s="30"/>
      <c r="P44" s="30"/>
    </row>
    <row r="45" spans="1:16" s="1" customFormat="1" ht="17.25" customHeight="1">
      <c r="A45" s="401">
        <f t="shared" si="1"/>
        <v>20</v>
      </c>
      <c r="B45" s="394" t="s">
        <v>23</v>
      </c>
      <c r="C45" s="389" t="s">
        <v>225</v>
      </c>
      <c r="D45" s="390" t="s">
        <v>25</v>
      </c>
      <c r="E45" s="407">
        <v>10</v>
      </c>
      <c r="F45" s="396"/>
      <c r="G45" s="397"/>
      <c r="H45" s="398"/>
      <c r="I45" s="399"/>
      <c r="J45" s="400"/>
      <c r="K45" s="31"/>
      <c r="L45" s="40"/>
      <c r="M45" s="136"/>
      <c r="N45" s="31"/>
      <c r="O45" s="30"/>
      <c r="P45" s="30"/>
    </row>
    <row r="46" spans="1:16" s="1" customFormat="1" ht="17.25" customHeight="1">
      <c r="A46" s="401">
        <f t="shared" si="1"/>
        <v>21</v>
      </c>
      <c r="B46" s="394" t="s">
        <v>23</v>
      </c>
      <c r="C46" s="389" t="s">
        <v>226</v>
      </c>
      <c r="D46" s="390" t="s">
        <v>25</v>
      </c>
      <c r="E46" s="407">
        <v>4</v>
      </c>
      <c r="F46" s="396"/>
      <c r="G46" s="397"/>
      <c r="H46" s="398"/>
      <c r="I46" s="399"/>
      <c r="J46" s="400"/>
      <c r="K46" s="31"/>
      <c r="L46" s="40"/>
      <c r="M46" s="136"/>
      <c r="N46" s="31"/>
      <c r="O46" s="30"/>
      <c r="P46" s="30"/>
    </row>
    <row r="47" spans="1:16" s="1" customFormat="1" ht="17.25" customHeight="1">
      <c r="A47" s="401">
        <f t="shared" si="1"/>
        <v>22</v>
      </c>
      <c r="B47" s="394" t="s">
        <v>23</v>
      </c>
      <c r="C47" s="389" t="s">
        <v>227</v>
      </c>
      <c r="D47" s="390" t="s">
        <v>25</v>
      </c>
      <c r="E47" s="407">
        <v>3</v>
      </c>
      <c r="F47" s="396"/>
      <c r="G47" s="397"/>
      <c r="H47" s="398"/>
      <c r="I47" s="399"/>
      <c r="J47" s="400"/>
      <c r="K47" s="31"/>
      <c r="L47" s="40"/>
      <c r="M47" s="136"/>
      <c r="N47" s="31"/>
      <c r="O47" s="30"/>
      <c r="P47" s="30"/>
    </row>
    <row r="48" spans="1:16" s="1" customFormat="1" ht="17.25" customHeight="1">
      <c r="A48" s="401">
        <f t="shared" si="1"/>
        <v>23</v>
      </c>
      <c r="B48" s="394" t="s">
        <v>23</v>
      </c>
      <c r="C48" s="389" t="s">
        <v>228</v>
      </c>
      <c r="D48" s="390" t="s">
        <v>25</v>
      </c>
      <c r="E48" s="407">
        <v>1</v>
      </c>
      <c r="F48" s="396"/>
      <c r="G48" s="397"/>
      <c r="H48" s="398"/>
      <c r="I48" s="399"/>
      <c r="J48" s="400"/>
      <c r="K48" s="31"/>
      <c r="L48" s="40"/>
      <c r="M48" s="136"/>
      <c r="N48" s="31"/>
      <c r="O48" s="30"/>
      <c r="P48" s="30"/>
    </row>
    <row r="49" spans="1:16" s="1" customFormat="1" ht="17.25" customHeight="1">
      <c r="A49" s="401">
        <f t="shared" si="1"/>
        <v>24</v>
      </c>
      <c r="B49" s="394" t="s">
        <v>23</v>
      </c>
      <c r="C49" s="389" t="s">
        <v>222</v>
      </c>
      <c r="D49" s="390" t="s">
        <v>26</v>
      </c>
      <c r="E49" s="407">
        <v>2</v>
      </c>
      <c r="F49" s="396"/>
      <c r="G49" s="397"/>
      <c r="H49" s="398"/>
      <c r="I49" s="399"/>
      <c r="J49" s="400"/>
      <c r="K49" s="31"/>
      <c r="L49" s="40"/>
      <c r="M49" s="136"/>
      <c r="N49" s="31"/>
      <c r="O49" s="30"/>
      <c r="P49" s="30"/>
    </row>
    <row r="50" spans="1:16" s="1" customFormat="1" ht="17.25" customHeight="1">
      <c r="A50" s="401">
        <f t="shared" si="1"/>
        <v>25</v>
      </c>
      <c r="B50" s="394" t="s">
        <v>23</v>
      </c>
      <c r="C50" s="389" t="s">
        <v>223</v>
      </c>
      <c r="D50" s="390" t="s">
        <v>25</v>
      </c>
      <c r="E50" s="407">
        <v>2</v>
      </c>
      <c r="F50" s="396"/>
      <c r="G50" s="397"/>
      <c r="H50" s="398"/>
      <c r="I50" s="399"/>
      <c r="J50" s="400"/>
      <c r="K50" s="31"/>
      <c r="L50" s="40"/>
      <c r="M50" s="136"/>
      <c r="N50" s="31"/>
      <c r="O50" s="30"/>
      <c r="P50" s="30"/>
    </row>
    <row r="51" spans="1:16" s="1" customFormat="1" ht="17.25" customHeight="1">
      <c r="A51" s="401">
        <f aca="true" t="shared" si="2" ref="A51:A56">A46+1</f>
        <v>22</v>
      </c>
      <c r="B51" s="394" t="s">
        <v>23</v>
      </c>
      <c r="C51" s="422" t="s">
        <v>229</v>
      </c>
      <c r="D51" s="390" t="s">
        <v>22</v>
      </c>
      <c r="E51" s="407">
        <v>30</v>
      </c>
      <c r="F51" s="396"/>
      <c r="G51" s="397"/>
      <c r="H51" s="398"/>
      <c r="I51" s="399"/>
      <c r="J51" s="400"/>
      <c r="K51" s="31"/>
      <c r="L51" s="40"/>
      <c r="M51" s="136"/>
      <c r="N51" s="31"/>
      <c r="O51" s="30"/>
      <c r="P51" s="30"/>
    </row>
    <row r="52" spans="1:16" s="1" customFormat="1" ht="17.25" customHeight="1">
      <c r="A52" s="401">
        <f t="shared" si="2"/>
        <v>23</v>
      </c>
      <c r="B52" s="394" t="s">
        <v>23</v>
      </c>
      <c r="C52" s="422" t="s">
        <v>230</v>
      </c>
      <c r="D52" s="390" t="s">
        <v>22</v>
      </c>
      <c r="E52" s="407">
        <v>140</v>
      </c>
      <c r="F52" s="396"/>
      <c r="G52" s="397"/>
      <c r="H52" s="398"/>
      <c r="I52" s="399"/>
      <c r="J52" s="400"/>
      <c r="K52" s="31"/>
      <c r="L52" s="40"/>
      <c r="M52" s="136"/>
      <c r="N52" s="31"/>
      <c r="O52" s="30"/>
      <c r="P52" s="30"/>
    </row>
    <row r="53" spans="1:16" s="1" customFormat="1" ht="17.25" customHeight="1">
      <c r="A53" s="401">
        <f t="shared" si="2"/>
        <v>24</v>
      </c>
      <c r="B53" s="394" t="s">
        <v>23</v>
      </c>
      <c r="C53" s="389" t="s">
        <v>231</v>
      </c>
      <c r="D53" s="390" t="s">
        <v>22</v>
      </c>
      <c r="E53" s="407">
        <v>10</v>
      </c>
      <c r="F53" s="396"/>
      <c r="G53" s="397"/>
      <c r="H53" s="398"/>
      <c r="I53" s="399"/>
      <c r="J53" s="400"/>
      <c r="K53" s="31"/>
      <c r="L53" s="40"/>
      <c r="M53" s="136"/>
      <c r="N53" s="31"/>
      <c r="O53" s="30"/>
      <c r="P53" s="30"/>
    </row>
    <row r="54" spans="1:16" s="1" customFormat="1" ht="17.25" customHeight="1">
      <c r="A54" s="401">
        <f t="shared" si="2"/>
        <v>25</v>
      </c>
      <c r="B54" s="394" t="s">
        <v>23</v>
      </c>
      <c r="C54" s="389" t="s">
        <v>232</v>
      </c>
      <c r="D54" s="390" t="s">
        <v>22</v>
      </c>
      <c r="E54" s="407">
        <v>80</v>
      </c>
      <c r="F54" s="396"/>
      <c r="G54" s="397"/>
      <c r="H54" s="398"/>
      <c r="I54" s="399"/>
      <c r="J54" s="400"/>
      <c r="K54" s="31"/>
      <c r="L54" s="40"/>
      <c r="M54" s="136"/>
      <c r="N54" s="31"/>
      <c r="O54" s="30"/>
      <c r="P54" s="30"/>
    </row>
    <row r="55" spans="1:16" s="1" customFormat="1" ht="17.25" customHeight="1">
      <c r="A55" s="401">
        <f t="shared" si="2"/>
        <v>26</v>
      </c>
      <c r="B55" s="394" t="s">
        <v>23</v>
      </c>
      <c r="C55" s="460" t="s">
        <v>211</v>
      </c>
      <c r="D55" s="390" t="s">
        <v>22</v>
      </c>
      <c r="E55" s="423">
        <v>200</v>
      </c>
      <c r="F55" s="465"/>
      <c r="G55" s="397"/>
      <c r="H55" s="416"/>
      <c r="I55" s="462"/>
      <c r="J55" s="418"/>
      <c r="K55" s="419"/>
      <c r="L55" s="420"/>
      <c r="M55" s="421"/>
      <c r="N55" s="419"/>
      <c r="O55" s="167"/>
      <c r="P55" s="167"/>
    </row>
    <row r="56" spans="1:16" s="1" customFormat="1" ht="25.5" customHeight="1">
      <c r="A56" s="401">
        <f t="shared" si="2"/>
        <v>23</v>
      </c>
      <c r="B56" s="394" t="s">
        <v>23</v>
      </c>
      <c r="C56" s="389" t="s">
        <v>214</v>
      </c>
      <c r="D56" s="395" t="s">
        <v>26</v>
      </c>
      <c r="E56" s="407">
        <v>1</v>
      </c>
      <c r="F56" s="402"/>
      <c r="G56" s="397"/>
      <c r="H56" s="398"/>
      <c r="I56" s="399"/>
      <c r="J56" s="400"/>
      <c r="K56" s="31"/>
      <c r="L56" s="40"/>
      <c r="M56" s="136"/>
      <c r="N56" s="31"/>
      <c r="O56" s="30"/>
      <c r="P56" s="30"/>
    </row>
    <row r="57" spans="1:16" s="1" customFormat="1" ht="12.75">
      <c r="A57" s="401"/>
      <c r="B57" s="394"/>
      <c r="C57" s="426" t="s">
        <v>188</v>
      </c>
      <c r="D57" s="427"/>
      <c r="E57" s="428"/>
      <c r="F57" s="429"/>
      <c r="G57" s="397"/>
      <c r="H57" s="398"/>
      <c r="I57" s="399"/>
      <c r="J57" s="400"/>
      <c r="K57" s="31"/>
      <c r="L57" s="40"/>
      <c r="M57" s="136"/>
      <c r="N57" s="31"/>
      <c r="O57" s="30"/>
      <c r="P57" s="30"/>
    </row>
    <row r="58" spans="1:16" s="1" customFormat="1" ht="25.5">
      <c r="A58" s="401">
        <f>A56+1</f>
        <v>24</v>
      </c>
      <c r="B58" s="394" t="s">
        <v>23</v>
      </c>
      <c r="C58" s="430" t="s">
        <v>189</v>
      </c>
      <c r="D58" s="431" t="s">
        <v>26</v>
      </c>
      <c r="E58" s="432">
        <v>1</v>
      </c>
      <c r="F58" s="433"/>
      <c r="G58" s="397"/>
      <c r="H58" s="398"/>
      <c r="I58" s="399"/>
      <c r="J58" s="400"/>
      <c r="K58" s="31"/>
      <c r="L58" s="40"/>
      <c r="M58" s="136"/>
      <c r="N58" s="31"/>
      <c r="O58" s="30"/>
      <c r="P58" s="30"/>
    </row>
    <row r="59" spans="1:19" s="1" customFormat="1" ht="18.75" customHeight="1" thickBot="1">
      <c r="A59" s="401">
        <f>A58+1</f>
        <v>25</v>
      </c>
      <c r="B59" s="434" t="s">
        <v>23</v>
      </c>
      <c r="C59" s="435" t="s">
        <v>190</v>
      </c>
      <c r="D59" s="436" t="s">
        <v>26</v>
      </c>
      <c r="E59" s="436">
        <v>1</v>
      </c>
      <c r="F59" s="437"/>
      <c r="G59" s="438"/>
      <c r="H59" s="439"/>
      <c r="I59" s="440"/>
      <c r="J59" s="441"/>
      <c r="K59" s="15"/>
      <c r="L59" s="95"/>
      <c r="M59" s="156"/>
      <c r="N59" s="15"/>
      <c r="O59" s="104"/>
      <c r="P59" s="104"/>
      <c r="S59" s="442"/>
    </row>
    <row r="60" spans="1:16" s="1" customFormat="1" ht="26.25" thickTop="1">
      <c r="A60" s="7"/>
      <c r="B60" s="7"/>
      <c r="C60" s="443" t="s">
        <v>159</v>
      </c>
      <c r="D60" s="444"/>
      <c r="E60" s="445"/>
      <c r="F60" s="114"/>
      <c r="G60" s="93"/>
      <c r="H60" s="12"/>
      <c r="I60" s="12"/>
      <c r="J60" s="114"/>
      <c r="K60" s="446"/>
      <c r="L60" s="447">
        <f>SUM(L25:L59)</f>
        <v>0</v>
      </c>
      <c r="M60" s="447">
        <f>SUM(M25:M59)</f>
        <v>0</v>
      </c>
      <c r="N60" s="447">
        <f>SUM(N25:N59)</f>
        <v>0</v>
      </c>
      <c r="O60" s="447">
        <f>SUM(O25:O59)</f>
        <v>0</v>
      </c>
      <c r="P60" s="447">
        <f>SUM(P25:P59)</f>
        <v>0</v>
      </c>
    </row>
    <row r="61" spans="1:16" s="1" customFormat="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s="1" customFormat="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s="1" customFormat="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s="1" customFormat="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s="1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s="1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s="1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s="1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s="1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s="1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s="1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448"/>
      <c r="N71" s="448"/>
      <c r="O71" s="448"/>
      <c r="P71" s="7"/>
    </row>
    <row r="72" spans="1:16" s="1" customFormat="1" ht="12.75">
      <c r="A72" s="7"/>
      <c r="B72" s="151"/>
      <c r="C72" s="7"/>
      <c r="D72" s="152"/>
      <c r="E72" s="34"/>
      <c r="F72" s="152"/>
      <c r="G72" s="34"/>
      <c r="H72" s="152"/>
      <c r="I72" s="34"/>
      <c r="J72" s="34"/>
      <c r="K72" s="34"/>
      <c r="L72" s="449"/>
      <c r="M72" s="7"/>
      <c r="N72" s="89"/>
      <c r="O72" s="89"/>
      <c r="P72" s="7"/>
    </row>
    <row r="73" spans="1:16" s="1" customFormat="1" ht="12.75">
      <c r="A73" s="7"/>
      <c r="B73" s="146"/>
      <c r="C73" s="151" t="s">
        <v>319</v>
      </c>
      <c r="D73" s="7"/>
      <c r="E73" s="34"/>
      <c r="F73" s="34"/>
      <c r="G73" s="34"/>
      <c r="H73" s="145"/>
      <c r="I73" s="145"/>
      <c r="J73" s="450"/>
      <c r="K73" s="451"/>
      <c r="L73" s="452"/>
      <c r="M73" s="7"/>
      <c r="N73" s="89"/>
      <c r="O73" s="89"/>
      <c r="P73" s="7"/>
    </row>
    <row r="74" spans="1:16" s="1" customFormat="1" ht="12.75">
      <c r="A74" s="7"/>
      <c r="B74" s="147"/>
      <c r="C74" s="466" t="s">
        <v>191</v>
      </c>
      <c r="D74" s="466"/>
      <c r="E74" s="34"/>
      <c r="F74" s="34"/>
      <c r="G74" s="34"/>
      <c r="H74" s="145"/>
      <c r="I74" s="145"/>
      <c r="J74" s="145"/>
      <c r="K74" s="450"/>
      <c r="L74" s="452"/>
      <c r="M74" s="7"/>
      <c r="N74" s="89"/>
      <c r="O74" s="89"/>
      <c r="P74" s="7"/>
    </row>
    <row r="75" spans="1:16" s="1" customFormat="1" ht="12.75">
      <c r="A75" s="7"/>
      <c r="B75" s="145"/>
      <c r="C75" s="147"/>
      <c r="D75" s="144"/>
      <c r="E75" s="34"/>
      <c r="F75" s="34"/>
      <c r="G75" s="34"/>
      <c r="H75" s="145"/>
      <c r="I75" s="145"/>
      <c r="J75" s="145"/>
      <c r="K75" s="145"/>
      <c r="L75" s="145"/>
      <c r="M75" s="7"/>
      <c r="N75" s="7"/>
      <c r="O75" s="7"/>
      <c r="P75" s="7"/>
    </row>
    <row r="76" spans="1:16" s="1" customFormat="1" ht="12.75">
      <c r="A76" s="7"/>
      <c r="B76" s="147"/>
      <c r="C76" s="145" t="s">
        <v>320</v>
      </c>
      <c r="D76" s="146"/>
      <c r="E76" s="34"/>
      <c r="F76" s="34"/>
      <c r="G76" s="34"/>
      <c r="H76" s="145"/>
      <c r="I76" s="145"/>
      <c r="J76" s="145"/>
      <c r="K76" s="450"/>
      <c r="L76" s="452"/>
      <c r="M76" s="7"/>
      <c r="N76" s="89"/>
      <c r="O76" s="89"/>
      <c r="P76" s="7"/>
    </row>
    <row r="77" spans="1:16" s="1" customFormat="1" ht="12.75">
      <c r="A77" s="7"/>
      <c r="B77" s="145"/>
      <c r="C77" s="7"/>
      <c r="D77" s="34"/>
      <c r="E77" s="34"/>
      <c r="F77" s="34"/>
      <c r="G77" s="34"/>
      <c r="H77" s="145"/>
      <c r="I77" s="145"/>
      <c r="J77" s="145"/>
      <c r="K77" s="145"/>
      <c r="L77" s="145"/>
      <c r="M77" s="7"/>
      <c r="N77" s="7"/>
      <c r="O77" s="7"/>
      <c r="P77" s="7"/>
    </row>
    <row r="78" spans="1:16" s="1" customFormat="1" ht="12.75">
      <c r="A78" s="7"/>
      <c r="B78" s="147"/>
      <c r="C78" s="374" t="s">
        <v>321</v>
      </c>
      <c r="D78" s="7"/>
      <c r="E78" s="34"/>
      <c r="F78" s="34"/>
      <c r="G78" s="34"/>
      <c r="H78" s="145"/>
      <c r="I78" s="145"/>
      <c r="J78" s="145"/>
      <c r="K78" s="450"/>
      <c r="L78" s="452"/>
      <c r="M78" s="7"/>
      <c r="N78" s="89"/>
      <c r="O78" s="89"/>
      <c r="P78" s="7"/>
    </row>
    <row r="79" spans="1:16" s="1" customFormat="1" ht="12.75">
      <c r="A79" s="7"/>
      <c r="B79" s="145"/>
      <c r="C79" s="146"/>
      <c r="D79" s="145"/>
      <c r="E79" s="34"/>
      <c r="F79" s="34"/>
      <c r="G79" s="34"/>
      <c r="H79" s="145"/>
      <c r="I79" s="145"/>
      <c r="J79" s="145"/>
      <c r="K79" s="145"/>
      <c r="L79" s="145"/>
      <c r="M79" s="7"/>
      <c r="N79" s="7"/>
      <c r="O79" s="7"/>
      <c r="P79" s="7"/>
    </row>
    <row r="80" spans="1:16" s="1" customFormat="1" ht="12.75">
      <c r="A80" s="7"/>
      <c r="B80" s="147"/>
      <c r="C80" s="34"/>
      <c r="D80" s="145"/>
      <c r="E80" s="34"/>
      <c r="F80" s="34"/>
      <c r="G80" s="34"/>
      <c r="H80" s="145"/>
      <c r="I80" s="145"/>
      <c r="J80" s="145"/>
      <c r="K80" s="450"/>
      <c r="L80" s="452"/>
      <c r="M80" s="7"/>
      <c r="N80" s="89"/>
      <c r="O80" s="89"/>
      <c r="P80" s="7"/>
    </row>
    <row r="81" spans="1:16" s="1" customFormat="1" ht="12.75">
      <c r="A81" s="7"/>
      <c r="B81" s="145"/>
      <c r="C81" s="89"/>
      <c r="D81" s="145"/>
      <c r="E81" s="34"/>
      <c r="F81" s="34"/>
      <c r="G81" s="34"/>
      <c r="H81" s="145"/>
      <c r="I81" s="145"/>
      <c r="J81" s="145"/>
      <c r="K81" s="145"/>
      <c r="L81" s="145"/>
      <c r="M81" s="7"/>
      <c r="N81" s="7"/>
      <c r="O81" s="7"/>
      <c r="P81" s="7"/>
    </row>
    <row r="82" spans="1:16" s="1" customFormat="1" ht="12.75">
      <c r="A82" s="7"/>
      <c r="B82" s="145"/>
      <c r="C82" s="89"/>
      <c r="D82" s="145"/>
      <c r="E82" s="34"/>
      <c r="F82" s="34"/>
      <c r="G82" s="34"/>
      <c r="H82" s="145"/>
      <c r="I82" s="145"/>
      <c r="J82" s="145"/>
      <c r="K82" s="145"/>
      <c r="L82" s="145"/>
      <c r="M82" s="7"/>
      <c r="N82" s="7"/>
      <c r="O82" s="7"/>
      <c r="P82" s="7"/>
    </row>
    <row r="83" spans="1:16" s="1" customFormat="1" ht="12.75">
      <c r="A83" s="7"/>
      <c r="B83" s="145"/>
      <c r="C83" s="89"/>
      <c r="D83" s="145"/>
      <c r="E83" s="34"/>
      <c r="F83" s="34"/>
      <c r="G83" s="34"/>
      <c r="H83" s="145"/>
      <c r="I83" s="145"/>
      <c r="J83" s="145"/>
      <c r="K83" s="145"/>
      <c r="L83" s="145"/>
      <c r="M83" s="7"/>
      <c r="N83" s="7"/>
      <c r="O83" s="7"/>
      <c r="P83" s="7"/>
    </row>
    <row r="84" spans="1:16" s="1" customFormat="1" ht="12.75">
      <c r="A84" s="7"/>
      <c r="B84" s="145"/>
      <c r="C84" s="89"/>
      <c r="D84" s="145"/>
      <c r="E84" s="34"/>
      <c r="F84" s="34"/>
      <c r="G84" s="34"/>
      <c r="H84" s="145"/>
      <c r="I84" s="145"/>
      <c r="J84" s="145"/>
      <c r="K84" s="145"/>
      <c r="L84" s="145"/>
      <c r="M84" s="7"/>
      <c r="N84" s="7"/>
      <c r="O84" s="7"/>
      <c r="P84" s="7"/>
    </row>
    <row r="85" spans="1:16" s="1" customFormat="1" ht="12.75">
      <c r="A85" s="7"/>
      <c r="B85" s="145"/>
      <c r="C85" s="89"/>
      <c r="D85" s="145"/>
      <c r="E85" s="34"/>
      <c r="F85" s="34"/>
      <c r="G85" s="34"/>
      <c r="H85" s="145"/>
      <c r="I85" s="145"/>
      <c r="J85" s="145"/>
      <c r="K85" s="145"/>
      <c r="L85" s="145"/>
      <c r="M85" s="7"/>
      <c r="N85" s="7"/>
      <c r="O85" s="7"/>
      <c r="P85" s="7"/>
    </row>
    <row r="86" spans="1:16" s="1" customFormat="1" ht="12.75">
      <c r="A86" s="7"/>
      <c r="B86" s="145"/>
      <c r="C86" s="89"/>
      <c r="D86" s="145"/>
      <c r="E86" s="34"/>
      <c r="F86" s="34"/>
      <c r="G86" s="34"/>
      <c r="H86" s="145"/>
      <c r="I86" s="145"/>
      <c r="J86" s="145"/>
      <c r="K86" s="145"/>
      <c r="L86" s="145"/>
      <c r="M86" s="7"/>
      <c r="N86" s="7"/>
      <c r="O86" s="7"/>
      <c r="P86" s="7"/>
    </row>
    <row r="87" spans="1:16" s="1" customFormat="1" ht="12.75">
      <c r="A87" s="7"/>
      <c r="B87" s="145"/>
      <c r="C87" s="89"/>
      <c r="D87" s="145"/>
      <c r="E87" s="34"/>
      <c r="F87" s="34"/>
      <c r="G87" s="34"/>
      <c r="H87" s="145"/>
      <c r="I87" s="145"/>
      <c r="J87" s="145"/>
      <c r="K87" s="145"/>
      <c r="L87" s="145"/>
      <c r="M87" s="7"/>
      <c r="N87" s="7"/>
      <c r="O87" s="7"/>
      <c r="P87" s="7"/>
    </row>
    <row r="88" spans="1:16" s="1" customFormat="1" ht="12.75">
      <c r="A88" s="7"/>
      <c r="B88" s="145"/>
      <c r="C88" s="89"/>
      <c r="D88" s="145"/>
      <c r="E88" s="34"/>
      <c r="F88" s="34"/>
      <c r="G88" s="34"/>
      <c r="H88" s="145"/>
      <c r="I88" s="145"/>
      <c r="J88" s="145"/>
      <c r="K88" s="145"/>
      <c r="L88" s="145"/>
      <c r="M88" s="7"/>
      <c r="N88" s="7"/>
      <c r="O88" s="7"/>
      <c r="P88" s="7"/>
    </row>
    <row r="89" spans="1:16" s="1" customFormat="1" ht="12.75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s="1" customFormat="1" ht="12.75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s="1" customFormat="1" ht="12.75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s="1" customFormat="1" ht="12.75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s="1" customFormat="1" ht="12.75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s="1" customFormat="1" ht="12.75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s="1" customFormat="1" ht="12.75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s="1" customFormat="1" ht="12.75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s="1" customFormat="1" ht="12.75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s="1" customFormat="1" ht="12.75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s="1" customFormat="1" ht="12.75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s="1" customFormat="1" ht="12.75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s="1" customFormat="1" ht="12.75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s="1" customFormat="1" ht="12.75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s="1" customFormat="1" ht="12.75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s="1" customFormat="1" ht="12.75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s="1" customFormat="1" ht="12.75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s="1" customFormat="1" ht="12.75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s="1" customFormat="1" ht="12.75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s="1" customFormat="1" ht="12.75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s="1" customFormat="1" ht="12.75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s="1" customFormat="1" ht="12.75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s="1" customFormat="1" ht="12.75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s="1" customFormat="1" ht="12.75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s="1" customFormat="1" ht="12.75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s="1" customFormat="1" ht="12.75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s="1" customFormat="1" ht="12.75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s="1" customFormat="1" ht="12.75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s="1" customFormat="1" ht="12.75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s="1" customFormat="1" ht="12.75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s="1" customFormat="1" ht="12.75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s="1" customFormat="1" ht="12.75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s="1" customFormat="1" ht="12.75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s="1" customFormat="1" ht="12.75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s="1" customFormat="1" ht="12.75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s="1" customFormat="1" ht="12.75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s="1" customFormat="1" ht="12.75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s="1" customFormat="1" ht="12.75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s="1" customFormat="1" ht="12.75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s="1" customFormat="1" ht="12.75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s="1" customFormat="1" ht="12.75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s="1" customFormat="1" ht="12.75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s="1" customFormat="1" ht="12.75">
      <c r="A131" s="8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s="1" customFormat="1" ht="12.75">
      <c r="A132" s="8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s="1" customFormat="1" ht="12.75">
      <c r="A133" s="8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s="1" customFormat="1" ht="12.75">
      <c r="A134" s="8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s="1" customFormat="1" ht="12.75">
      <c r="A135" s="8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s="1" customFormat="1" ht="12.75">
      <c r="A136" s="8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s="1" customFormat="1" ht="12.75">
      <c r="A137" s="8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s="1" customFormat="1" ht="12.75">
      <c r="A138" s="8"/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s="1" customFormat="1" ht="12.75">
      <c r="A139" s="8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s="1" customFormat="1" ht="12.75">
      <c r="A140" s="8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s="5" customFormat="1" ht="12.75">
      <c r="A141" s="8"/>
      <c r="B141" s="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s="1" customFormat="1" ht="12.75">
      <c r="A142" s="8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s="1" customFormat="1" ht="12.75">
      <c r="A143" s="8"/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s="1" customFormat="1" ht="12.75">
      <c r="A144" s="8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s="1" customFormat="1" ht="12.75">
      <c r="A145" s="8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s="1" customFormat="1" ht="12.75">
      <c r="A146" s="8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s="1" customFormat="1" ht="12.75">
      <c r="A147" s="8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</sheetData>
  <sheetProtection/>
  <mergeCells count="10">
    <mergeCell ref="L18:L20"/>
    <mergeCell ref="N18:N19"/>
    <mergeCell ref="A17:A20"/>
    <mergeCell ref="B17:B20"/>
    <mergeCell ref="D17:D20"/>
    <mergeCell ref="E17:E20"/>
    <mergeCell ref="F17:K17"/>
    <mergeCell ref="F18:F20"/>
    <mergeCell ref="G18:G20"/>
    <mergeCell ref="I18:I19"/>
  </mergeCells>
  <conditionalFormatting sqref="B24:B35 B57:B59 B37:B49 B51:B55">
    <cfRule type="expression" priority="14" dxfId="0" stopIfTrue="1">
      <formula>#REF!</formula>
    </cfRule>
  </conditionalFormatting>
  <conditionalFormatting sqref="B36">
    <cfRule type="expression" priority="10" dxfId="0" stopIfTrue="1">
      <formula>#REF!</formula>
    </cfRule>
  </conditionalFormatting>
  <conditionalFormatting sqref="B50">
    <cfRule type="expression" priority="3" dxfId="0" stopIfTrue="1">
      <formula>#REF!</formula>
    </cfRule>
  </conditionalFormatting>
  <conditionalFormatting sqref="B56">
    <cfRule type="expression" priority="1" dxfId="0" stopIfTrue="1">
      <formula>#REF!</formula>
    </cfRule>
  </conditionalFormatting>
  <printOptions gridLines="1" horizontalCentered="1"/>
  <pageMargins left="0.3937007874015748" right="0.3937007874015748" top="0.7874015748031497" bottom="0.7874015748031497" header="0.1968503937007874" footer="0.35433070866141736"/>
  <pageSetup horizontalDpi="300" verticalDpi="300" orientation="landscape" paperSize="9" scale="65" r:id="rId1"/>
  <headerFooter alignWithMargins="0">
    <oddHeader>&amp;R&amp;P</oddHeader>
    <oddFooter>&amp;R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Q41"/>
  <sheetViews>
    <sheetView zoomScale="80" zoomScaleNormal="80" workbookViewId="0" topLeftCell="A1">
      <selection activeCell="C10" sqref="C10"/>
    </sheetView>
  </sheetViews>
  <sheetFormatPr defaultColWidth="8.8515625" defaultRowHeight="12.75" outlineLevelCol="1"/>
  <cols>
    <col min="1" max="1" width="6.57421875" style="8" customWidth="1"/>
    <col min="2" max="2" width="10.57421875" style="8" customWidth="1"/>
    <col min="3" max="3" width="62.421875" style="9" customWidth="1"/>
    <col min="4" max="4" width="8.57421875" style="9" customWidth="1"/>
    <col min="5" max="5" width="10.421875" style="9" hidden="1" customWidth="1" outlineLevel="1"/>
    <col min="6" max="6" width="10.421875" style="9" customWidth="1" collapsed="1"/>
    <col min="7" max="7" width="11.00390625" style="9" customWidth="1"/>
    <col min="8" max="8" width="9.140625" style="9" customWidth="1"/>
    <col min="9" max="9" width="9.28125" style="9" customWidth="1"/>
    <col min="10" max="10" width="10.7109375" style="9" customWidth="1"/>
    <col min="11" max="11" width="10.8515625" style="9" customWidth="1"/>
    <col min="12" max="12" width="10.140625" style="9" customWidth="1"/>
    <col min="13" max="13" width="10.7109375" style="9" customWidth="1"/>
    <col min="14" max="14" width="11.7109375" style="9" customWidth="1"/>
    <col min="15" max="15" width="10.421875" style="9" customWidth="1"/>
    <col min="16" max="16" width="10.8515625" style="9" customWidth="1"/>
    <col min="17" max="17" width="11.8515625" style="9" customWidth="1"/>
    <col min="18" max="16384" width="8.8515625" style="9" customWidth="1"/>
  </cols>
  <sheetData>
    <row r="1" spans="1:17" s="1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18"/>
      <c r="L1" s="17"/>
      <c r="M1" s="17"/>
      <c r="N1" s="17"/>
      <c r="O1" s="17"/>
      <c r="P1" s="2"/>
      <c r="Q1" s="2"/>
    </row>
    <row r="2" spans="1:17" s="1" customFormat="1" ht="18">
      <c r="A2" s="2"/>
      <c r="B2" s="2"/>
      <c r="C2" s="2"/>
      <c r="D2" s="32" t="s">
        <v>303</v>
      </c>
      <c r="E2" s="32"/>
      <c r="F2" s="2"/>
      <c r="G2" s="2"/>
      <c r="H2" s="2"/>
      <c r="I2" s="2"/>
      <c r="J2" s="2"/>
      <c r="K2" s="18"/>
      <c r="L2" s="19"/>
      <c r="M2" s="19"/>
      <c r="N2" s="19"/>
      <c r="O2" s="19"/>
      <c r="P2" s="2"/>
      <c r="Q2" s="2"/>
    </row>
    <row r="3" spans="1:17" s="1" customFormat="1" ht="18">
      <c r="A3" s="2"/>
      <c r="B3" s="2"/>
      <c r="C3" s="2"/>
      <c r="D3" s="32"/>
      <c r="E3" s="32"/>
      <c r="F3" s="2"/>
      <c r="G3" s="2"/>
      <c r="H3" s="2"/>
      <c r="I3" s="2"/>
      <c r="J3" s="2"/>
      <c r="K3" s="18"/>
      <c r="L3" s="19"/>
      <c r="M3" s="19"/>
      <c r="N3" s="19"/>
      <c r="O3" s="19"/>
      <c r="P3" s="2"/>
      <c r="Q3" s="2"/>
    </row>
    <row r="4" spans="1:17" s="1" customFormat="1" ht="18" customHeight="1">
      <c r="A4" s="2"/>
      <c r="B4" s="2"/>
      <c r="C4" s="2"/>
      <c r="D4" s="126" t="s">
        <v>40</v>
      </c>
      <c r="E4" s="170"/>
      <c r="F4" s="2"/>
      <c r="G4" s="2"/>
      <c r="H4" s="2"/>
      <c r="I4" s="2"/>
      <c r="J4" s="2"/>
      <c r="K4" s="18"/>
      <c r="L4" s="19"/>
      <c r="M4" s="19"/>
      <c r="N4" s="19"/>
      <c r="O4" s="19"/>
      <c r="P4" s="2"/>
      <c r="Q4" s="2"/>
    </row>
    <row r="5" spans="1:17" s="1" customFormat="1" ht="15.75">
      <c r="A5" s="2"/>
      <c r="B5" s="2"/>
      <c r="C5" s="2"/>
      <c r="D5" s="126"/>
      <c r="E5" s="126"/>
      <c r="F5" s="2"/>
      <c r="G5" s="2"/>
      <c r="H5" s="2"/>
      <c r="I5" s="2"/>
      <c r="J5" s="2"/>
      <c r="K5" s="18"/>
      <c r="L5" s="19"/>
      <c r="M5" s="19"/>
      <c r="N5" s="19"/>
      <c r="O5" s="19"/>
      <c r="P5" s="2"/>
      <c r="Q5" s="2"/>
    </row>
    <row r="6" spans="1:17" s="1" customFormat="1" ht="15.75">
      <c r="A6" s="2"/>
      <c r="B6" s="2"/>
      <c r="C6" s="2"/>
      <c r="D6" s="126"/>
      <c r="E6" s="126"/>
      <c r="F6" s="2"/>
      <c r="G6" s="2"/>
      <c r="H6" s="2"/>
      <c r="I6" s="2"/>
      <c r="J6" s="2"/>
      <c r="K6" s="18"/>
      <c r="L6" s="19"/>
      <c r="M6" s="19"/>
      <c r="N6" s="19"/>
      <c r="O6" s="19"/>
      <c r="P6" s="2"/>
      <c r="Q6" s="2"/>
    </row>
    <row r="7" spans="1:17" s="1" customFormat="1" ht="15.75">
      <c r="A7" s="2"/>
      <c r="B7" s="2"/>
      <c r="C7" s="2" t="s">
        <v>192</v>
      </c>
      <c r="D7" s="37"/>
      <c r="E7" s="2"/>
      <c r="F7" s="2"/>
      <c r="G7" s="2"/>
      <c r="H7" s="2"/>
      <c r="I7" s="2"/>
      <c r="J7" s="3"/>
      <c r="K7" s="3"/>
      <c r="L7" s="3"/>
      <c r="M7" s="3"/>
      <c r="N7" s="2"/>
      <c r="O7" s="2"/>
      <c r="P7" s="2"/>
      <c r="Q7" s="2"/>
    </row>
    <row r="8" spans="1:17" s="1" customFormat="1" ht="15.75">
      <c r="A8" s="2"/>
      <c r="B8" s="2"/>
      <c r="C8" s="107" t="s">
        <v>91</v>
      </c>
      <c r="D8" s="37"/>
      <c r="E8" s="2"/>
      <c r="F8" s="2"/>
      <c r="G8" s="2"/>
      <c r="H8" s="2"/>
      <c r="I8" s="2"/>
      <c r="J8" s="3"/>
      <c r="K8" s="3"/>
      <c r="L8" s="3"/>
      <c r="M8" s="3"/>
      <c r="N8" s="2"/>
      <c r="O8" s="2"/>
      <c r="P8" s="2"/>
      <c r="Q8" s="2"/>
    </row>
    <row r="9" spans="1:17" s="1" customFormat="1" ht="15.75">
      <c r="A9" s="10"/>
      <c r="B9" s="10"/>
      <c r="C9" s="177" t="s">
        <v>193</v>
      </c>
      <c r="D9" s="37"/>
      <c r="E9" s="2"/>
      <c r="F9" s="2"/>
      <c r="G9" s="2"/>
      <c r="H9" s="2"/>
      <c r="I9" s="2"/>
      <c r="J9" s="3"/>
      <c r="K9" s="3"/>
      <c r="L9" s="3"/>
      <c r="M9" s="3"/>
      <c r="N9" s="2"/>
      <c r="O9" s="2"/>
      <c r="P9" s="20"/>
      <c r="Q9" s="2"/>
    </row>
    <row r="10" spans="1:17" s="1" customFormat="1" ht="14.25" customHeight="1">
      <c r="A10" s="10"/>
      <c r="B10" s="10"/>
      <c r="C10" s="177" t="s">
        <v>326</v>
      </c>
      <c r="D10" s="37"/>
      <c r="E10" s="2"/>
      <c r="F10" s="2"/>
      <c r="G10" s="2"/>
      <c r="H10" s="2"/>
      <c r="I10" s="2"/>
      <c r="J10" s="3"/>
      <c r="K10" s="3"/>
      <c r="L10" s="3"/>
      <c r="M10" s="3"/>
      <c r="N10" s="2"/>
      <c r="O10" s="2"/>
      <c r="P10" s="20"/>
      <c r="Q10" s="2"/>
    </row>
    <row r="11" spans="1:17" s="1" customFormat="1" ht="12.75" customHeight="1">
      <c r="A11" s="127"/>
      <c r="B11" s="127"/>
      <c r="C11" s="33" t="s">
        <v>309</v>
      </c>
      <c r="D11" s="2"/>
      <c r="E11" s="109" t="s">
        <v>10</v>
      </c>
      <c r="F11" s="3"/>
      <c r="G11" s="164">
        <f>Q30</f>
        <v>0</v>
      </c>
      <c r="H11" s="3" t="s">
        <v>178</v>
      </c>
      <c r="I11" s="3"/>
      <c r="J11" s="3"/>
      <c r="K11" s="3"/>
      <c r="L11" s="11"/>
      <c r="M11" s="128"/>
      <c r="N11" s="11"/>
      <c r="O11" s="128"/>
      <c r="P11" s="129"/>
      <c r="Q11" s="11"/>
    </row>
    <row r="12" spans="1:17" s="1" customFormat="1" ht="12.75">
      <c r="A12" s="127"/>
      <c r="B12" s="127"/>
      <c r="C12" s="109"/>
      <c r="D12" s="189"/>
      <c r="E12" s="164"/>
      <c r="F12" s="44"/>
      <c r="G12" s="3"/>
      <c r="H12" s="3"/>
      <c r="I12" s="3"/>
      <c r="J12" s="3"/>
      <c r="K12" s="3"/>
      <c r="L12" s="11"/>
      <c r="M12" s="128"/>
      <c r="N12" s="11"/>
      <c r="O12" s="128"/>
      <c r="P12" s="129"/>
      <c r="Q12" s="11"/>
    </row>
    <row r="13" spans="1:17" s="1" customFormat="1" ht="12.75">
      <c r="A13" s="127"/>
      <c r="B13" s="127"/>
      <c r="C13" s="33"/>
      <c r="D13" s="35"/>
      <c r="E13" s="3"/>
      <c r="F13" s="3"/>
      <c r="G13" s="3"/>
      <c r="H13" s="3"/>
      <c r="I13" s="3"/>
      <c r="J13" s="3"/>
      <c r="K13" s="3"/>
      <c r="L13" s="11"/>
      <c r="M13" s="128"/>
      <c r="N13" s="11"/>
      <c r="O13" s="128"/>
      <c r="P13" s="129"/>
      <c r="Q13" s="11"/>
    </row>
    <row r="14" spans="1:17" s="1" customFormat="1" ht="12.75">
      <c r="A14" s="127"/>
      <c r="B14" s="127"/>
      <c r="C14" s="36"/>
      <c r="D14" s="189"/>
      <c r="E14" s="3"/>
      <c r="F14" s="3"/>
      <c r="G14" s="3"/>
      <c r="H14" s="3"/>
      <c r="I14" s="3"/>
      <c r="J14" s="3"/>
      <c r="K14" s="374" t="s">
        <v>321</v>
      </c>
      <c r="L14" s="11"/>
      <c r="M14" s="128"/>
      <c r="N14" s="11"/>
      <c r="O14" s="128"/>
      <c r="P14" s="129"/>
      <c r="Q14" s="11"/>
    </row>
    <row r="15" spans="1:17" s="1" customFormat="1" ht="12.75">
      <c r="A15" s="130"/>
      <c r="B15" s="130"/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3"/>
      <c r="O15" s="134"/>
      <c r="P15" s="135"/>
      <c r="Q15" s="133"/>
    </row>
    <row r="16" spans="1:17" s="1" customFormat="1" ht="13.5" customHeight="1">
      <c r="A16" s="576" t="s">
        <v>179</v>
      </c>
      <c r="B16" s="579" t="s">
        <v>180</v>
      </c>
      <c r="C16" s="376"/>
      <c r="D16" s="582" t="s">
        <v>16</v>
      </c>
      <c r="E16" s="153"/>
      <c r="F16" s="582" t="s">
        <v>15</v>
      </c>
      <c r="G16" s="585" t="s">
        <v>17</v>
      </c>
      <c r="H16" s="586"/>
      <c r="I16" s="586"/>
      <c r="J16" s="586"/>
      <c r="K16" s="586"/>
      <c r="L16" s="587"/>
      <c r="M16" s="377"/>
      <c r="N16" s="378"/>
      <c r="O16" s="378" t="s">
        <v>12</v>
      </c>
      <c r="P16" s="379"/>
      <c r="Q16" s="380"/>
    </row>
    <row r="17" spans="1:17" s="1" customFormat="1" ht="12.75" customHeight="1">
      <c r="A17" s="577"/>
      <c r="B17" s="580"/>
      <c r="C17" s="381"/>
      <c r="D17" s="583"/>
      <c r="E17" s="154"/>
      <c r="F17" s="583"/>
      <c r="G17" s="588" t="s">
        <v>13</v>
      </c>
      <c r="H17" s="591" t="s">
        <v>181</v>
      </c>
      <c r="I17" s="382" t="s">
        <v>19</v>
      </c>
      <c r="J17" s="571" t="s">
        <v>182</v>
      </c>
      <c r="K17" s="383"/>
      <c r="L17" s="381"/>
      <c r="M17" s="573" t="s">
        <v>18</v>
      </c>
      <c r="N17" s="382" t="s">
        <v>19</v>
      </c>
      <c r="O17" s="571" t="s">
        <v>182</v>
      </c>
      <c r="P17" s="383"/>
      <c r="Q17" s="383"/>
    </row>
    <row r="18" spans="1:17" s="1" customFormat="1" ht="15" customHeight="1">
      <c r="A18" s="577"/>
      <c r="B18" s="580"/>
      <c r="C18" s="381" t="s">
        <v>183</v>
      </c>
      <c r="D18" s="583"/>
      <c r="E18" s="154"/>
      <c r="F18" s="583"/>
      <c r="G18" s="589"/>
      <c r="H18" s="592"/>
      <c r="I18" s="382" t="s">
        <v>21</v>
      </c>
      <c r="J18" s="572"/>
      <c r="K18" s="383" t="s">
        <v>184</v>
      </c>
      <c r="L18" s="383" t="s">
        <v>14</v>
      </c>
      <c r="M18" s="574"/>
      <c r="N18" s="382" t="s">
        <v>21</v>
      </c>
      <c r="O18" s="572"/>
      <c r="P18" s="383" t="s">
        <v>184</v>
      </c>
      <c r="Q18" s="383" t="s">
        <v>20</v>
      </c>
    </row>
    <row r="19" spans="1:17" s="1" customFormat="1" ht="28.5" customHeight="1">
      <c r="A19" s="578"/>
      <c r="B19" s="581"/>
      <c r="C19" s="384"/>
      <c r="D19" s="584"/>
      <c r="E19" s="155"/>
      <c r="F19" s="584"/>
      <c r="G19" s="590"/>
      <c r="H19" s="593"/>
      <c r="I19" s="385"/>
      <c r="J19" s="385"/>
      <c r="K19" s="386"/>
      <c r="L19" s="387"/>
      <c r="M19" s="575"/>
      <c r="N19" s="386"/>
      <c r="O19" s="386"/>
      <c r="P19" s="386"/>
      <c r="Q19" s="388"/>
    </row>
    <row r="20" spans="1:17" s="1" customFormat="1" ht="18" customHeight="1">
      <c r="A20" s="22">
        <v>1</v>
      </c>
      <c r="B20" s="22">
        <v>2</v>
      </c>
      <c r="C20" s="22">
        <v>3</v>
      </c>
      <c r="D20" s="23">
        <v>4</v>
      </c>
      <c r="E20" s="22"/>
      <c r="F20" s="23">
        <v>5</v>
      </c>
      <c r="G20" s="38">
        <v>6</v>
      </c>
      <c r="H20" s="24">
        <v>7</v>
      </c>
      <c r="I20" s="25">
        <v>8</v>
      </c>
      <c r="J20" s="26">
        <v>9</v>
      </c>
      <c r="K20" s="27">
        <v>10</v>
      </c>
      <c r="L20" s="25">
        <v>11</v>
      </c>
      <c r="M20" s="39">
        <v>12</v>
      </c>
      <c r="N20" s="28">
        <v>13</v>
      </c>
      <c r="O20" s="29">
        <v>14</v>
      </c>
      <c r="P20" s="25">
        <v>15</v>
      </c>
      <c r="Q20" s="25">
        <v>16</v>
      </c>
    </row>
    <row r="21" spans="1:17" s="1" customFormat="1" ht="18" customHeight="1">
      <c r="A21" s="22"/>
      <c r="B21" s="22"/>
      <c r="C21" s="42" t="s">
        <v>89</v>
      </c>
      <c r="D21" s="22"/>
      <c r="E21" s="22"/>
      <c r="F21" s="23"/>
      <c r="G21" s="38"/>
      <c r="H21" s="24"/>
      <c r="I21" s="25"/>
      <c r="J21" s="26"/>
      <c r="K21" s="27"/>
      <c r="L21" s="25"/>
      <c r="M21" s="39"/>
      <c r="N21" s="28"/>
      <c r="O21" s="29"/>
      <c r="P21" s="25"/>
      <c r="Q21" s="25"/>
    </row>
    <row r="22" spans="1:17" s="1" customFormat="1" ht="15.75" customHeight="1">
      <c r="A22" s="137"/>
      <c r="B22" s="253"/>
      <c r="C22" s="346" t="s">
        <v>160</v>
      </c>
      <c r="D22" s="255"/>
      <c r="E22" s="255"/>
      <c r="F22" s="255"/>
      <c r="G22" s="297"/>
      <c r="H22" s="150"/>
      <c r="I22" s="12"/>
      <c r="J22" s="84"/>
      <c r="K22" s="234"/>
      <c r="L22" s="210"/>
      <c r="M22" s="215"/>
      <c r="N22" s="215"/>
      <c r="O22" s="215"/>
      <c r="P22" s="215"/>
      <c r="Q22" s="215"/>
    </row>
    <row r="23" spans="1:17" s="1" customFormat="1" ht="15.75" customHeight="1">
      <c r="A23" s="137"/>
      <c r="B23" s="295" t="s">
        <v>161</v>
      </c>
      <c r="C23" s="347" t="s">
        <v>162</v>
      </c>
      <c r="D23" s="255"/>
      <c r="E23" s="255"/>
      <c r="F23" s="255"/>
      <c r="G23" s="297"/>
      <c r="H23" s="150"/>
      <c r="I23" s="12"/>
      <c r="J23" s="84"/>
      <c r="K23" s="234"/>
      <c r="L23" s="210"/>
      <c r="M23" s="215"/>
      <c r="N23" s="215"/>
      <c r="O23" s="215"/>
      <c r="P23" s="215"/>
      <c r="Q23" s="215"/>
    </row>
    <row r="24" spans="1:17" s="1" customFormat="1" ht="15.75" customHeight="1">
      <c r="A24" s="137"/>
      <c r="B24" s="253"/>
      <c r="C24" s="348" t="s">
        <v>163</v>
      </c>
      <c r="D24" s="255"/>
      <c r="E24" s="255"/>
      <c r="F24" s="255"/>
      <c r="G24" s="297"/>
      <c r="H24" s="150"/>
      <c r="I24" s="12"/>
      <c r="J24" s="84"/>
      <c r="K24" s="234"/>
      <c r="L24" s="210"/>
      <c r="M24" s="215"/>
      <c r="N24" s="215"/>
      <c r="O24" s="215"/>
      <c r="P24" s="215"/>
      <c r="Q24" s="215"/>
    </row>
    <row r="25" spans="1:17" s="1" customFormat="1" ht="35.25" customHeight="1">
      <c r="A25" s="137">
        <v>1</v>
      </c>
      <c r="B25" s="253" t="s">
        <v>23</v>
      </c>
      <c r="C25" s="350" t="s">
        <v>147</v>
      </c>
      <c r="D25" s="351" t="s">
        <v>22</v>
      </c>
      <c r="E25" s="255"/>
      <c r="F25" s="138">
        <v>9.6</v>
      </c>
      <c r="G25" s="330"/>
      <c r="H25" s="328"/>
      <c r="I25" s="330"/>
      <c r="J25" s="330"/>
      <c r="K25" s="330"/>
      <c r="L25" s="31"/>
      <c r="M25" s="40"/>
      <c r="N25" s="136"/>
      <c r="O25" s="31"/>
      <c r="P25" s="30"/>
      <c r="Q25" s="340"/>
    </row>
    <row r="26" spans="1:17" s="1" customFormat="1" ht="99" customHeight="1">
      <c r="A26" s="137">
        <f>A25+1</f>
        <v>2</v>
      </c>
      <c r="B26" s="253" t="s">
        <v>23</v>
      </c>
      <c r="C26" s="345" t="s">
        <v>164</v>
      </c>
      <c r="D26" s="351" t="s">
        <v>22</v>
      </c>
      <c r="E26" s="255"/>
      <c r="F26" s="138">
        <v>10.15</v>
      </c>
      <c r="G26" s="328"/>
      <c r="H26" s="328"/>
      <c r="I26" s="329"/>
      <c r="J26" s="328"/>
      <c r="K26" s="328"/>
      <c r="L26" s="31"/>
      <c r="M26" s="40"/>
      <c r="N26" s="136"/>
      <c r="O26" s="31"/>
      <c r="P26" s="30"/>
      <c r="Q26" s="340"/>
    </row>
    <row r="27" spans="1:17" s="1" customFormat="1" ht="15.75" customHeight="1">
      <c r="A27" s="137"/>
      <c r="B27" s="332"/>
      <c r="C27" s="333" t="s">
        <v>157</v>
      </c>
      <c r="D27" s="334"/>
      <c r="E27" s="335"/>
      <c r="F27" s="335"/>
      <c r="G27" s="336"/>
      <c r="H27" s="337"/>
      <c r="I27" s="140"/>
      <c r="J27" s="338"/>
      <c r="K27" s="339"/>
      <c r="L27" s="31"/>
      <c r="M27" s="40"/>
      <c r="N27" s="136"/>
      <c r="O27" s="31"/>
      <c r="P27" s="30"/>
      <c r="Q27" s="340"/>
    </row>
    <row r="28" spans="1:17" s="1" customFormat="1" ht="31.5" customHeight="1">
      <c r="A28" s="137">
        <f>A26+1</f>
        <v>3</v>
      </c>
      <c r="B28" s="332" t="s">
        <v>158</v>
      </c>
      <c r="C28" s="349" t="s">
        <v>143</v>
      </c>
      <c r="D28" s="335" t="s">
        <v>135</v>
      </c>
      <c r="E28" s="353"/>
      <c r="F28" s="341">
        <v>24</v>
      </c>
      <c r="G28" s="328"/>
      <c r="H28" s="328"/>
      <c r="I28" s="329"/>
      <c r="J28" s="328"/>
      <c r="K28" s="328"/>
      <c r="L28" s="210"/>
      <c r="M28" s="211"/>
      <c r="N28" s="212"/>
      <c r="O28" s="210"/>
      <c r="P28" s="213"/>
      <c r="Q28" s="214"/>
    </row>
    <row r="29" spans="1:17" s="1" customFormat="1" ht="15.75" customHeight="1" thickBot="1">
      <c r="A29" s="207"/>
      <c r="B29" s="313"/>
      <c r="C29" s="314" t="s">
        <v>24</v>
      </c>
      <c r="D29" s="315"/>
      <c r="E29" s="315"/>
      <c r="F29" s="315"/>
      <c r="G29" s="316"/>
      <c r="H29" s="317"/>
      <c r="I29" s="14"/>
      <c r="J29" s="241"/>
      <c r="K29" s="318"/>
      <c r="L29" s="342"/>
      <c r="M29" s="244"/>
      <c r="N29" s="244"/>
      <c r="O29" s="244"/>
      <c r="P29" s="244"/>
      <c r="Q29" s="244"/>
    </row>
    <row r="30" spans="1:17" s="1" customFormat="1" ht="33" customHeight="1" thickTop="1">
      <c r="A30" s="7"/>
      <c r="B30" s="7"/>
      <c r="C30" s="343" t="s">
        <v>159</v>
      </c>
      <c r="D30" s="319"/>
      <c r="E30" s="344"/>
      <c r="F30" s="173"/>
      <c r="G30" s="173"/>
      <c r="H30" s="174"/>
      <c r="I30" s="174"/>
      <c r="J30" s="173"/>
      <c r="K30" s="175"/>
      <c r="L30" s="176"/>
      <c r="M30" s="176">
        <f>M29</f>
        <v>0</v>
      </c>
      <c r="N30" s="176">
        <f>N29</f>
        <v>0</v>
      </c>
      <c r="O30" s="176">
        <f>O29</f>
        <v>0</v>
      </c>
      <c r="P30" s="176">
        <f>P29</f>
        <v>0</v>
      </c>
      <c r="Q30" s="176">
        <f>Q29</f>
        <v>0</v>
      </c>
    </row>
    <row r="31" spans="1:17" s="1" customFormat="1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" customFormat="1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1" customFormat="1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151" t="s">
        <v>319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7"/>
      <c r="B36" s="7"/>
      <c r="C36" s="466" t="s">
        <v>191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7"/>
      <c r="B37" s="7"/>
      <c r="C37" s="14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2.75">
      <c r="A38" s="7"/>
      <c r="B38" s="7"/>
      <c r="C38" s="145" t="s">
        <v>320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2.75">
      <c r="A40" s="7"/>
      <c r="B40" s="7"/>
      <c r="C40" s="374" t="s">
        <v>321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2.75">
      <c r="A41" s="7"/>
      <c r="B41" s="7"/>
      <c r="C41" s="14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</sheetData>
  <sheetProtection/>
  <mergeCells count="10">
    <mergeCell ref="M17:M19"/>
    <mergeCell ref="O17:O18"/>
    <mergeCell ref="A16:A19"/>
    <mergeCell ref="B16:B19"/>
    <mergeCell ref="D16:D19"/>
    <mergeCell ref="F16:F19"/>
    <mergeCell ref="G16:L16"/>
    <mergeCell ref="G17:G19"/>
    <mergeCell ref="H17:H19"/>
    <mergeCell ref="J17:J18"/>
  </mergeCells>
  <conditionalFormatting sqref="C25:C26">
    <cfRule type="expression" priority="51" dxfId="0" stopIfTrue="1">
      <formula>#REF!</formula>
    </cfRule>
  </conditionalFormatting>
  <conditionalFormatting sqref="B29 B25:B26">
    <cfRule type="expression" priority="52" dxfId="0" stopIfTrue="1">
      <formula>#REF!</formula>
    </cfRule>
  </conditionalFormatting>
  <conditionalFormatting sqref="B27:B28">
    <cfRule type="expression" priority="28" dxfId="0" stopIfTrue="1">
      <formula>#REF!</formula>
    </cfRule>
  </conditionalFormatting>
  <conditionalFormatting sqref="C28">
    <cfRule type="expression" priority="27" dxfId="0" stopIfTrue="1">
      <formula>#REF!</formula>
    </cfRule>
  </conditionalFormatting>
  <conditionalFormatting sqref="C29">
    <cfRule type="expression" priority="23" dxfId="0" stopIfTrue="1">
      <formula>#REF!</formula>
    </cfRule>
  </conditionalFormatting>
  <conditionalFormatting sqref="B24 B22">
    <cfRule type="expression" priority="22" dxfId="0" stopIfTrue="1">
      <formula>#REF!</formula>
    </cfRule>
  </conditionalFormatting>
  <conditionalFormatting sqref="C22">
    <cfRule type="expression" priority="21" dxfId="0" stopIfTrue="1">
      <formula>#REF!</formula>
    </cfRule>
  </conditionalFormatting>
  <conditionalFormatting sqref="B23">
    <cfRule type="expression" priority="20" dxfId="0" stopIfTrue="1">
      <formula>#REF!</formula>
    </cfRule>
  </conditionalFormatting>
  <printOptions gridLines="1" horizontalCentered="1"/>
  <pageMargins left="0.3937007874015748" right="0.3937007874015748" top="0.8267716535433072" bottom="0.7874015748031497" header="0.1968503937007874" footer="0.35433070866141736"/>
  <pageSetup horizontalDpi="300" verticalDpi="300" orientation="landscape" paperSize="9" scale="65" r:id="rId1"/>
  <headerFooter alignWithMargins="0">
    <oddFooter>&amp;R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Q68"/>
  <sheetViews>
    <sheetView tabSelected="1" zoomScale="80" zoomScaleNormal="80" workbookViewId="0" topLeftCell="A1">
      <selection activeCell="C10" sqref="C10"/>
    </sheetView>
  </sheetViews>
  <sheetFormatPr defaultColWidth="8.8515625" defaultRowHeight="12.75" outlineLevelCol="1"/>
  <cols>
    <col min="1" max="1" width="6.57421875" style="8" customWidth="1"/>
    <col min="2" max="2" width="10.57421875" style="8" customWidth="1"/>
    <col min="3" max="3" width="62.421875" style="9" customWidth="1"/>
    <col min="4" max="4" width="8.57421875" style="9" customWidth="1"/>
    <col min="5" max="5" width="10.421875" style="9" hidden="1" customWidth="1" outlineLevel="1"/>
    <col min="6" max="6" width="10.421875" style="9" customWidth="1" collapsed="1"/>
    <col min="7" max="7" width="11.00390625" style="9" customWidth="1"/>
    <col min="8" max="8" width="9.140625" style="9" customWidth="1"/>
    <col min="9" max="9" width="9.28125" style="9" customWidth="1"/>
    <col min="10" max="10" width="10.7109375" style="9" customWidth="1"/>
    <col min="11" max="11" width="10.8515625" style="9" customWidth="1"/>
    <col min="12" max="12" width="10.140625" style="9" customWidth="1"/>
    <col min="13" max="13" width="10.7109375" style="9" customWidth="1"/>
    <col min="14" max="14" width="11.7109375" style="9" customWidth="1"/>
    <col min="15" max="15" width="10.421875" style="9" customWidth="1"/>
    <col min="16" max="16" width="10.8515625" style="9" customWidth="1"/>
    <col min="17" max="17" width="11.8515625" style="9" customWidth="1"/>
    <col min="18" max="16384" width="8.8515625" style="9" customWidth="1"/>
  </cols>
  <sheetData>
    <row r="1" spans="1:17" s="1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18"/>
      <c r="L1" s="17"/>
      <c r="M1" s="17"/>
      <c r="N1" s="17"/>
      <c r="O1" s="17"/>
      <c r="P1" s="2"/>
      <c r="Q1" s="2"/>
    </row>
    <row r="2" spans="1:17" s="1" customFormat="1" ht="18">
      <c r="A2" s="2"/>
      <c r="B2" s="2"/>
      <c r="C2" s="2"/>
      <c r="D2" s="32" t="s">
        <v>304</v>
      </c>
      <c r="E2" s="32"/>
      <c r="F2" s="2"/>
      <c r="G2" s="2"/>
      <c r="H2" s="2"/>
      <c r="I2" s="2"/>
      <c r="J2" s="2"/>
      <c r="K2" s="18"/>
      <c r="L2" s="19"/>
      <c r="M2" s="19"/>
      <c r="N2" s="19"/>
      <c r="O2" s="19"/>
      <c r="P2" s="2"/>
      <c r="Q2" s="2"/>
    </row>
    <row r="3" spans="1:17" s="1" customFormat="1" ht="18">
      <c r="A3" s="2"/>
      <c r="B3" s="2"/>
      <c r="C3" s="2"/>
      <c r="D3" s="32"/>
      <c r="E3" s="32"/>
      <c r="F3" s="2"/>
      <c r="G3" s="2"/>
      <c r="H3" s="2"/>
      <c r="I3" s="2"/>
      <c r="J3" s="2"/>
      <c r="K3" s="18"/>
      <c r="L3" s="19"/>
      <c r="M3" s="19"/>
      <c r="N3" s="19"/>
      <c r="O3" s="19"/>
      <c r="P3" s="2"/>
      <c r="Q3" s="2"/>
    </row>
    <row r="4" spans="1:17" s="1" customFormat="1" ht="18" customHeight="1">
      <c r="A4" s="2"/>
      <c r="B4" s="2"/>
      <c r="C4" s="2"/>
      <c r="D4" s="126" t="s">
        <v>40</v>
      </c>
      <c r="E4" s="170"/>
      <c r="F4" s="2"/>
      <c r="G4" s="2"/>
      <c r="H4" s="2"/>
      <c r="I4" s="2"/>
      <c r="J4" s="2"/>
      <c r="K4" s="18"/>
      <c r="L4" s="19"/>
      <c r="M4" s="19"/>
      <c r="N4" s="19"/>
      <c r="O4" s="19"/>
      <c r="P4" s="2"/>
      <c r="Q4" s="2"/>
    </row>
    <row r="5" spans="1:17" s="1" customFormat="1" ht="15.75">
      <c r="A5" s="2"/>
      <c r="B5" s="2"/>
      <c r="C5" s="2"/>
      <c r="D5" s="126"/>
      <c r="E5" s="126"/>
      <c r="F5" s="2"/>
      <c r="G5" s="2"/>
      <c r="H5" s="2"/>
      <c r="I5" s="2"/>
      <c r="J5" s="2"/>
      <c r="K5" s="18"/>
      <c r="L5" s="19"/>
      <c r="M5" s="19"/>
      <c r="N5" s="19"/>
      <c r="O5" s="19"/>
      <c r="P5" s="2"/>
      <c r="Q5" s="2"/>
    </row>
    <row r="6" spans="1:17" s="1" customFormat="1" ht="15.75">
      <c r="A6" s="2"/>
      <c r="B6" s="2"/>
      <c r="C6" s="2"/>
      <c r="D6" s="126"/>
      <c r="E6" s="126"/>
      <c r="F6" s="2"/>
      <c r="G6" s="2"/>
      <c r="H6" s="2"/>
      <c r="I6" s="2"/>
      <c r="J6" s="2"/>
      <c r="K6" s="18"/>
      <c r="L6" s="19"/>
      <c r="M6" s="19"/>
      <c r="N6" s="19"/>
      <c r="O6" s="19"/>
      <c r="P6" s="2"/>
      <c r="Q6" s="2"/>
    </row>
    <row r="7" spans="1:17" s="1" customFormat="1" ht="15.75">
      <c r="A7" s="2"/>
      <c r="B7" s="2"/>
      <c r="C7" s="2" t="s">
        <v>192</v>
      </c>
      <c r="D7" s="37"/>
      <c r="E7" s="2"/>
      <c r="F7" s="2"/>
      <c r="G7" s="2"/>
      <c r="H7" s="2"/>
      <c r="I7" s="2"/>
      <c r="J7" s="3"/>
      <c r="K7" s="3"/>
      <c r="L7" s="3"/>
      <c r="M7" s="3"/>
      <c r="N7" s="2"/>
      <c r="O7" s="2"/>
      <c r="P7" s="2"/>
      <c r="Q7" s="2"/>
    </row>
    <row r="8" spans="1:17" s="1" customFormat="1" ht="15.75">
      <c r="A8" s="2"/>
      <c r="B8" s="2"/>
      <c r="C8" s="107" t="s">
        <v>91</v>
      </c>
      <c r="D8" s="37"/>
      <c r="E8" s="2"/>
      <c r="F8" s="2"/>
      <c r="G8" s="2"/>
      <c r="H8" s="2"/>
      <c r="I8" s="2"/>
      <c r="J8" s="3"/>
      <c r="K8" s="3"/>
      <c r="L8" s="3"/>
      <c r="M8" s="3"/>
      <c r="N8" s="2"/>
      <c r="O8" s="2"/>
      <c r="P8" s="2"/>
      <c r="Q8" s="2"/>
    </row>
    <row r="9" spans="1:17" s="1" customFormat="1" ht="15.75">
      <c r="A9" s="10"/>
      <c r="B9" s="10"/>
      <c r="C9" s="177" t="s">
        <v>193</v>
      </c>
      <c r="D9" s="37"/>
      <c r="E9" s="2"/>
      <c r="F9" s="2"/>
      <c r="G9" s="2"/>
      <c r="H9" s="2"/>
      <c r="I9" s="2"/>
      <c r="J9" s="3"/>
      <c r="K9" s="3"/>
      <c r="L9" s="3"/>
      <c r="M9" s="3"/>
      <c r="N9" s="2"/>
      <c r="O9" s="2"/>
      <c r="P9" s="20"/>
      <c r="Q9" s="2"/>
    </row>
    <row r="10" spans="1:17" s="1" customFormat="1" ht="14.25" customHeight="1">
      <c r="A10" s="10"/>
      <c r="B10" s="10"/>
      <c r="C10" s="177" t="s">
        <v>331</v>
      </c>
      <c r="D10" s="37"/>
      <c r="E10" s="2"/>
      <c r="F10" s="2"/>
      <c r="G10" s="2"/>
      <c r="H10" s="2"/>
      <c r="I10" s="2"/>
      <c r="J10" s="3"/>
      <c r="K10" s="3"/>
      <c r="L10" s="3"/>
      <c r="M10" s="3"/>
      <c r="N10" s="2"/>
      <c r="O10" s="2"/>
      <c r="P10" s="20"/>
      <c r="Q10" s="2"/>
    </row>
    <row r="11" spans="1:17" s="1" customFormat="1" ht="12.75" customHeight="1">
      <c r="A11" s="127"/>
      <c r="B11" s="127"/>
      <c r="C11" s="33" t="s">
        <v>311</v>
      </c>
      <c r="D11" s="2"/>
      <c r="E11" s="109" t="s">
        <v>10</v>
      </c>
      <c r="F11" s="3"/>
      <c r="G11" s="164">
        <f>Q44</f>
        <v>0</v>
      </c>
      <c r="H11" s="3" t="s">
        <v>178</v>
      </c>
      <c r="I11" s="3"/>
      <c r="J11" s="3"/>
      <c r="K11" s="3"/>
      <c r="L11" s="11"/>
      <c r="M11" s="128"/>
      <c r="N11" s="11"/>
      <c r="O11" s="128"/>
      <c r="P11" s="129"/>
      <c r="Q11" s="11"/>
    </row>
    <row r="12" spans="1:17" s="1" customFormat="1" ht="12.75">
      <c r="A12" s="127"/>
      <c r="B12" s="127"/>
      <c r="C12" s="109"/>
      <c r="D12" s="189"/>
      <c r="E12" s="164"/>
      <c r="F12" s="44"/>
      <c r="G12" s="3"/>
      <c r="H12" s="3"/>
      <c r="I12" s="3"/>
      <c r="J12" s="3"/>
      <c r="K12" s="3"/>
      <c r="L12" s="11"/>
      <c r="M12" s="128"/>
      <c r="N12" s="11"/>
      <c r="O12" s="128"/>
      <c r="P12" s="129"/>
      <c r="Q12" s="11"/>
    </row>
    <row r="13" spans="1:17" s="1" customFormat="1" ht="12.75">
      <c r="A13" s="127"/>
      <c r="B13" s="127"/>
      <c r="C13" s="33"/>
      <c r="D13" s="35"/>
      <c r="E13" s="3"/>
      <c r="F13" s="3"/>
      <c r="G13" s="3"/>
      <c r="H13" s="3"/>
      <c r="I13" s="3"/>
      <c r="J13" s="3"/>
      <c r="K13" s="3"/>
      <c r="L13" s="11"/>
      <c r="M13" s="128"/>
      <c r="N13" s="11"/>
      <c r="O13" s="128"/>
      <c r="P13" s="129"/>
      <c r="Q13" s="11"/>
    </row>
    <row r="14" spans="1:17" s="1" customFormat="1" ht="12.75">
      <c r="A14" s="127"/>
      <c r="B14" s="127"/>
      <c r="C14" s="36"/>
      <c r="D14" s="189"/>
      <c r="E14" s="3"/>
      <c r="F14" s="3"/>
      <c r="G14" s="3"/>
      <c r="H14" s="3"/>
      <c r="I14" s="3"/>
      <c r="J14" s="3"/>
      <c r="K14" s="374" t="s">
        <v>318</v>
      </c>
      <c r="L14" s="11"/>
      <c r="M14" s="128"/>
      <c r="N14" s="11"/>
      <c r="O14" s="128"/>
      <c r="P14" s="129"/>
      <c r="Q14" s="11"/>
    </row>
    <row r="15" spans="1:17" s="1" customFormat="1" ht="12.75">
      <c r="A15" s="130"/>
      <c r="B15" s="130"/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3"/>
      <c r="O15" s="134"/>
      <c r="P15" s="135"/>
      <c r="Q15" s="133"/>
    </row>
    <row r="16" spans="1:17" s="1" customFormat="1" ht="13.5" customHeight="1">
      <c r="A16" s="576" t="s">
        <v>179</v>
      </c>
      <c r="B16" s="579" t="s">
        <v>180</v>
      </c>
      <c r="C16" s="376"/>
      <c r="D16" s="582" t="s">
        <v>16</v>
      </c>
      <c r="E16" s="153"/>
      <c r="F16" s="582" t="s">
        <v>15</v>
      </c>
      <c r="G16" s="585" t="s">
        <v>17</v>
      </c>
      <c r="H16" s="586"/>
      <c r="I16" s="586"/>
      <c r="J16" s="586"/>
      <c r="K16" s="586"/>
      <c r="L16" s="587"/>
      <c r="M16" s="377"/>
      <c r="N16" s="378"/>
      <c r="O16" s="378" t="s">
        <v>12</v>
      </c>
      <c r="P16" s="379"/>
      <c r="Q16" s="380"/>
    </row>
    <row r="17" spans="1:17" s="1" customFormat="1" ht="12.75" customHeight="1">
      <c r="A17" s="577"/>
      <c r="B17" s="580"/>
      <c r="C17" s="381"/>
      <c r="D17" s="583"/>
      <c r="E17" s="154"/>
      <c r="F17" s="583"/>
      <c r="G17" s="588" t="s">
        <v>13</v>
      </c>
      <c r="H17" s="591" t="s">
        <v>181</v>
      </c>
      <c r="I17" s="382" t="s">
        <v>19</v>
      </c>
      <c r="J17" s="571" t="s">
        <v>182</v>
      </c>
      <c r="K17" s="383"/>
      <c r="L17" s="381"/>
      <c r="M17" s="573" t="s">
        <v>18</v>
      </c>
      <c r="N17" s="382" t="s">
        <v>19</v>
      </c>
      <c r="O17" s="571" t="s">
        <v>182</v>
      </c>
      <c r="P17" s="383"/>
      <c r="Q17" s="383"/>
    </row>
    <row r="18" spans="1:17" s="1" customFormat="1" ht="15" customHeight="1">
      <c r="A18" s="577"/>
      <c r="B18" s="580"/>
      <c r="C18" s="381" t="s">
        <v>183</v>
      </c>
      <c r="D18" s="583"/>
      <c r="E18" s="154"/>
      <c r="F18" s="583"/>
      <c r="G18" s="589"/>
      <c r="H18" s="592"/>
      <c r="I18" s="382" t="s">
        <v>21</v>
      </c>
      <c r="J18" s="572"/>
      <c r="K18" s="383" t="s">
        <v>184</v>
      </c>
      <c r="L18" s="383" t="s">
        <v>14</v>
      </c>
      <c r="M18" s="574"/>
      <c r="N18" s="382" t="s">
        <v>21</v>
      </c>
      <c r="O18" s="572"/>
      <c r="P18" s="383" t="s">
        <v>184</v>
      </c>
      <c r="Q18" s="383" t="s">
        <v>20</v>
      </c>
    </row>
    <row r="19" spans="1:17" s="1" customFormat="1" ht="28.5" customHeight="1">
      <c r="A19" s="578"/>
      <c r="B19" s="581"/>
      <c r="C19" s="384"/>
      <c r="D19" s="584"/>
      <c r="E19" s="155"/>
      <c r="F19" s="584"/>
      <c r="G19" s="590"/>
      <c r="H19" s="593"/>
      <c r="I19" s="385"/>
      <c r="J19" s="385"/>
      <c r="K19" s="386"/>
      <c r="L19" s="387"/>
      <c r="M19" s="575"/>
      <c r="N19" s="386"/>
      <c r="O19" s="386"/>
      <c r="P19" s="386"/>
      <c r="Q19" s="388"/>
    </row>
    <row r="20" spans="1:17" s="1" customFormat="1" ht="18" customHeight="1">
      <c r="A20" s="22">
        <v>1</v>
      </c>
      <c r="B20" s="22">
        <v>2</v>
      </c>
      <c r="C20" s="22">
        <v>3</v>
      </c>
      <c r="D20" s="23">
        <v>4</v>
      </c>
      <c r="E20" s="22"/>
      <c r="F20" s="23">
        <v>5</v>
      </c>
      <c r="G20" s="38">
        <v>6</v>
      </c>
      <c r="H20" s="24">
        <v>7</v>
      </c>
      <c r="I20" s="25">
        <v>8</v>
      </c>
      <c r="J20" s="26">
        <v>9</v>
      </c>
      <c r="K20" s="27">
        <v>10</v>
      </c>
      <c r="L20" s="25">
        <v>11</v>
      </c>
      <c r="M20" s="39">
        <v>12</v>
      </c>
      <c r="N20" s="28">
        <v>13</v>
      </c>
      <c r="O20" s="29">
        <v>14</v>
      </c>
      <c r="P20" s="25">
        <v>15</v>
      </c>
      <c r="Q20" s="25">
        <v>16</v>
      </c>
    </row>
    <row r="21" spans="1:17" s="1" customFormat="1" ht="18" customHeight="1">
      <c r="A21" s="22"/>
      <c r="B21" s="22"/>
      <c r="C21" s="42" t="s">
        <v>89</v>
      </c>
      <c r="D21" s="22"/>
      <c r="E21" s="22"/>
      <c r="F21" s="23"/>
      <c r="G21" s="38"/>
      <c r="H21" s="24"/>
      <c r="I21" s="25"/>
      <c r="J21" s="26"/>
      <c r="K21" s="27"/>
      <c r="L21" s="25"/>
      <c r="M21" s="39"/>
      <c r="N21" s="28"/>
      <c r="O21" s="29"/>
      <c r="P21" s="25"/>
      <c r="Q21" s="25"/>
    </row>
    <row r="22" spans="1:17" s="1" customFormat="1" ht="18" customHeight="1">
      <c r="A22" s="22"/>
      <c r="B22" s="187" t="s">
        <v>1</v>
      </c>
      <c r="C22" s="229" t="s">
        <v>2</v>
      </c>
      <c r="D22" s="230"/>
      <c r="E22" s="230"/>
      <c r="F22" s="230"/>
      <c r="G22" s="38"/>
      <c r="H22" s="23"/>
      <c r="I22" s="25"/>
      <c r="J22" s="165"/>
      <c r="K22" s="27"/>
      <c r="L22" s="28"/>
      <c r="M22" s="166"/>
      <c r="N22" s="28"/>
      <c r="O22" s="29"/>
      <c r="P22" s="25"/>
      <c r="Q22" s="167"/>
    </row>
    <row r="23" spans="1:17" s="1" customFormat="1" ht="49.5" customHeight="1">
      <c r="A23" s="137">
        <v>1</v>
      </c>
      <c r="B23" s="534" t="s">
        <v>23</v>
      </c>
      <c r="C23" s="550" t="s">
        <v>145</v>
      </c>
      <c r="D23" s="543" t="s">
        <v>295</v>
      </c>
      <c r="E23" s="551"/>
      <c r="F23" s="432">
        <v>241.47</v>
      </c>
      <c r="G23" s="328"/>
      <c r="H23" s="328"/>
      <c r="I23" s="329"/>
      <c r="J23" s="328"/>
      <c r="K23" s="328"/>
      <c r="L23" s="210"/>
      <c r="M23" s="211"/>
      <c r="N23" s="212"/>
      <c r="O23" s="210"/>
      <c r="P23" s="213"/>
      <c r="Q23" s="214"/>
    </row>
    <row r="24" spans="1:17" s="1" customFormat="1" ht="45" customHeight="1">
      <c r="A24" s="137">
        <f>A23+1</f>
        <v>2</v>
      </c>
      <c r="B24" s="253" t="s">
        <v>23</v>
      </c>
      <c r="C24" s="345" t="s">
        <v>146</v>
      </c>
      <c r="D24" s="148" t="s">
        <v>142</v>
      </c>
      <c r="E24" s="255"/>
      <c r="F24" s="138">
        <v>48.2</v>
      </c>
      <c r="G24" s="328"/>
      <c r="H24" s="328"/>
      <c r="I24" s="329"/>
      <c r="J24" s="328"/>
      <c r="K24" s="328"/>
      <c r="L24" s="210"/>
      <c r="M24" s="211"/>
      <c r="N24" s="212"/>
      <c r="O24" s="210"/>
      <c r="P24" s="213"/>
      <c r="Q24" s="214"/>
    </row>
    <row r="25" spans="1:17" s="1" customFormat="1" ht="18" customHeight="1">
      <c r="A25" s="137">
        <f>A24+1</f>
        <v>3</v>
      </c>
      <c r="B25" s="203" t="s">
        <v>8</v>
      </c>
      <c r="C25" s="149" t="s">
        <v>79</v>
      </c>
      <c r="D25" s="148" t="s">
        <v>305</v>
      </c>
      <c r="E25" s="148"/>
      <c r="F25" s="186">
        <v>7</v>
      </c>
      <c r="G25" s="328"/>
      <c r="H25" s="328"/>
      <c r="I25" s="329"/>
      <c r="J25" s="328"/>
      <c r="K25" s="328"/>
      <c r="L25" s="210"/>
      <c r="M25" s="211"/>
      <c r="N25" s="212"/>
      <c r="O25" s="210"/>
      <c r="P25" s="213"/>
      <c r="Q25" s="214"/>
    </row>
    <row r="26" spans="1:17" s="1" customFormat="1" ht="18" customHeight="1">
      <c r="A26" s="137"/>
      <c r="B26" s="203"/>
      <c r="C26" s="254" t="s">
        <v>24</v>
      </c>
      <c r="D26" s="255"/>
      <c r="E26" s="255"/>
      <c r="F26" s="255"/>
      <c r="G26" s="256"/>
      <c r="H26" s="257"/>
      <c r="I26" s="258"/>
      <c r="J26" s="256"/>
      <c r="K26" s="234"/>
      <c r="L26" s="215"/>
      <c r="M26" s="215"/>
      <c r="N26" s="215"/>
      <c r="O26" s="215"/>
      <c r="P26" s="215"/>
      <c r="Q26" s="215"/>
    </row>
    <row r="27" spans="1:17" s="1" customFormat="1" ht="15.75" customHeight="1">
      <c r="A27" s="137"/>
      <c r="B27" s="253"/>
      <c r="C27" s="346" t="s">
        <v>160</v>
      </c>
      <c r="D27" s="255"/>
      <c r="E27" s="255"/>
      <c r="F27" s="255"/>
      <c r="G27" s="297"/>
      <c r="H27" s="150"/>
      <c r="I27" s="12"/>
      <c r="J27" s="84"/>
      <c r="K27" s="234"/>
      <c r="L27" s="210"/>
      <c r="M27" s="215"/>
      <c r="N27" s="215"/>
      <c r="O27" s="215"/>
      <c r="P27" s="215"/>
      <c r="Q27" s="215"/>
    </row>
    <row r="28" spans="1:17" s="1" customFormat="1" ht="15.75" customHeight="1">
      <c r="A28" s="137"/>
      <c r="B28" s="295" t="s">
        <v>161</v>
      </c>
      <c r="C28" s="347" t="s">
        <v>162</v>
      </c>
      <c r="D28" s="255"/>
      <c r="E28" s="255"/>
      <c r="F28" s="255"/>
      <c r="G28" s="297"/>
      <c r="H28" s="150"/>
      <c r="I28" s="12"/>
      <c r="J28" s="84"/>
      <c r="K28" s="234"/>
      <c r="L28" s="210"/>
      <c r="M28" s="215"/>
      <c r="N28" s="215"/>
      <c r="O28" s="215"/>
      <c r="P28" s="215"/>
      <c r="Q28" s="215"/>
    </row>
    <row r="29" spans="1:17" s="1" customFormat="1" ht="15.75" customHeight="1">
      <c r="A29" s="137"/>
      <c r="B29" s="253"/>
      <c r="C29" s="348" t="s">
        <v>163</v>
      </c>
      <c r="D29" s="255"/>
      <c r="E29" s="255"/>
      <c r="F29" s="255"/>
      <c r="G29" s="297"/>
      <c r="H29" s="150"/>
      <c r="I29" s="12"/>
      <c r="J29" s="84"/>
      <c r="K29" s="234"/>
      <c r="L29" s="210"/>
      <c r="M29" s="215"/>
      <c r="N29" s="215"/>
      <c r="O29" s="215"/>
      <c r="P29" s="215"/>
      <c r="Q29" s="215"/>
    </row>
    <row r="30" spans="1:17" s="1" customFormat="1" ht="53.25" customHeight="1">
      <c r="A30" s="137">
        <f>A25+1</f>
        <v>4</v>
      </c>
      <c r="B30" s="253" t="s">
        <v>23</v>
      </c>
      <c r="C30" s="350" t="s">
        <v>148</v>
      </c>
      <c r="D30" s="351" t="s">
        <v>135</v>
      </c>
      <c r="E30" s="255"/>
      <c r="F30" s="138">
        <v>2.4</v>
      </c>
      <c r="G30" s="330"/>
      <c r="H30" s="328"/>
      <c r="I30" s="330"/>
      <c r="J30" s="330"/>
      <c r="K30" s="330"/>
      <c r="L30" s="210"/>
      <c r="M30" s="211"/>
      <c r="N30" s="212"/>
      <c r="O30" s="210"/>
      <c r="P30" s="213"/>
      <c r="Q30" s="214"/>
    </row>
    <row r="31" spans="1:17" s="1" customFormat="1" ht="42" customHeight="1">
      <c r="A31" s="137">
        <f aca="true" t="shared" si="0" ref="A31:A40">A30+1</f>
        <v>5</v>
      </c>
      <c r="B31" s="253" t="s">
        <v>23</v>
      </c>
      <c r="C31" s="345" t="s">
        <v>149</v>
      </c>
      <c r="D31" s="351" t="s">
        <v>135</v>
      </c>
      <c r="E31" s="255"/>
      <c r="F31" s="138">
        <f>213.07+17.9+4.4</f>
        <v>235.37</v>
      </c>
      <c r="G31" s="328"/>
      <c r="H31" s="328"/>
      <c r="I31" s="329"/>
      <c r="J31" s="328"/>
      <c r="K31" s="328"/>
      <c r="L31" s="210"/>
      <c r="M31" s="211"/>
      <c r="N31" s="212"/>
      <c r="O31" s="210"/>
      <c r="P31" s="213"/>
      <c r="Q31" s="214"/>
    </row>
    <row r="32" spans="1:17" s="1" customFormat="1" ht="69.75" customHeight="1">
      <c r="A32" s="137">
        <f t="shared" si="0"/>
        <v>6</v>
      </c>
      <c r="B32" s="253" t="s">
        <v>23</v>
      </c>
      <c r="C32" s="345" t="s">
        <v>150</v>
      </c>
      <c r="D32" s="351" t="s">
        <v>135</v>
      </c>
      <c r="E32" s="255"/>
      <c r="F32" s="138">
        <f>213.07+17.9+4.4</f>
        <v>235.37</v>
      </c>
      <c r="G32" s="328"/>
      <c r="H32" s="328"/>
      <c r="I32" s="329"/>
      <c r="J32" s="328"/>
      <c r="K32" s="328"/>
      <c r="L32" s="210"/>
      <c r="M32" s="211"/>
      <c r="N32" s="212"/>
      <c r="O32" s="210"/>
      <c r="P32" s="213"/>
      <c r="Q32" s="214"/>
    </row>
    <row r="33" spans="1:17" s="1" customFormat="1" ht="48.75" customHeight="1">
      <c r="A33" s="137">
        <f t="shared" si="0"/>
        <v>7</v>
      </c>
      <c r="B33" s="253" t="s">
        <v>23</v>
      </c>
      <c r="C33" s="345" t="s">
        <v>151</v>
      </c>
      <c r="D33" s="351" t="s">
        <v>22</v>
      </c>
      <c r="E33" s="255"/>
      <c r="F33" s="138">
        <v>9.6</v>
      </c>
      <c r="G33" s="328"/>
      <c r="H33" s="328"/>
      <c r="I33" s="329"/>
      <c r="J33" s="328"/>
      <c r="K33" s="328"/>
      <c r="L33" s="210"/>
      <c r="M33" s="211"/>
      <c r="N33" s="212"/>
      <c r="O33" s="210"/>
      <c r="P33" s="213"/>
      <c r="Q33" s="214"/>
    </row>
    <row r="34" spans="1:17" s="1" customFormat="1" ht="53.25" customHeight="1">
      <c r="A34" s="137">
        <f t="shared" si="0"/>
        <v>8</v>
      </c>
      <c r="B34" s="253" t="s">
        <v>23</v>
      </c>
      <c r="C34" s="345" t="s">
        <v>165</v>
      </c>
      <c r="D34" s="351" t="s">
        <v>135</v>
      </c>
      <c r="E34" s="255"/>
      <c r="F34" s="138">
        <v>117.6</v>
      </c>
      <c r="G34" s="328"/>
      <c r="H34" s="328"/>
      <c r="I34" s="329"/>
      <c r="J34" s="328"/>
      <c r="K34" s="328"/>
      <c r="L34" s="210"/>
      <c r="M34" s="211"/>
      <c r="N34" s="212"/>
      <c r="O34" s="210"/>
      <c r="P34" s="213"/>
      <c r="Q34" s="214"/>
    </row>
    <row r="35" spans="1:17" s="1" customFormat="1" ht="53.25" customHeight="1">
      <c r="A35" s="137">
        <f t="shared" si="0"/>
        <v>9</v>
      </c>
      <c r="B35" s="253" t="s">
        <v>23</v>
      </c>
      <c r="C35" s="345" t="s">
        <v>152</v>
      </c>
      <c r="D35" s="351" t="s">
        <v>135</v>
      </c>
      <c r="E35" s="255"/>
      <c r="F35" s="138">
        <f>213.07+17.9+4.4</f>
        <v>235.37</v>
      </c>
      <c r="G35" s="328"/>
      <c r="H35" s="328"/>
      <c r="I35" s="329"/>
      <c r="J35" s="328"/>
      <c r="K35" s="328"/>
      <c r="L35" s="210"/>
      <c r="M35" s="211"/>
      <c r="N35" s="212"/>
      <c r="O35" s="210"/>
      <c r="P35" s="213"/>
      <c r="Q35" s="214"/>
    </row>
    <row r="36" spans="1:17" s="1" customFormat="1" ht="73.5" customHeight="1">
      <c r="A36" s="137">
        <f t="shared" si="0"/>
        <v>10</v>
      </c>
      <c r="B36" s="253" t="s">
        <v>23</v>
      </c>
      <c r="C36" s="350" t="s">
        <v>153</v>
      </c>
      <c r="D36" s="351" t="s">
        <v>22</v>
      </c>
      <c r="E36" s="255"/>
      <c r="F36" s="138">
        <v>136</v>
      </c>
      <c r="G36" s="331"/>
      <c r="H36" s="328"/>
      <c r="I36" s="330"/>
      <c r="J36" s="331"/>
      <c r="K36" s="331"/>
      <c r="L36" s="210"/>
      <c r="M36" s="211"/>
      <c r="N36" s="212"/>
      <c r="O36" s="210"/>
      <c r="P36" s="213"/>
      <c r="Q36" s="214"/>
    </row>
    <row r="37" spans="1:17" s="1" customFormat="1" ht="87.75" customHeight="1">
      <c r="A37" s="137">
        <f t="shared" si="0"/>
        <v>11</v>
      </c>
      <c r="B37" s="253" t="s">
        <v>23</v>
      </c>
      <c r="C37" s="350" t="s">
        <v>154</v>
      </c>
      <c r="D37" s="351" t="s">
        <v>135</v>
      </c>
      <c r="E37" s="255"/>
      <c r="F37" s="138">
        <v>18</v>
      </c>
      <c r="G37" s="330"/>
      <c r="H37" s="328"/>
      <c r="I37" s="330"/>
      <c r="J37" s="330"/>
      <c r="K37" s="330"/>
      <c r="L37" s="210"/>
      <c r="M37" s="211"/>
      <c r="N37" s="212"/>
      <c r="O37" s="210"/>
      <c r="P37" s="213"/>
      <c r="Q37" s="214"/>
    </row>
    <row r="38" spans="1:17" s="1" customFormat="1" ht="24" customHeight="1">
      <c r="A38" s="137">
        <f t="shared" si="0"/>
        <v>12</v>
      </c>
      <c r="B38" s="253" t="s">
        <v>23</v>
      </c>
      <c r="C38" s="345" t="s">
        <v>155</v>
      </c>
      <c r="D38" s="351" t="s">
        <v>135</v>
      </c>
      <c r="E38" s="255"/>
      <c r="F38" s="138">
        <f>213.07+17.9+4.4</f>
        <v>235.37</v>
      </c>
      <c r="G38" s="328"/>
      <c r="H38" s="328"/>
      <c r="I38" s="329"/>
      <c r="J38" s="328"/>
      <c r="K38" s="328"/>
      <c r="L38" s="210"/>
      <c r="M38" s="211"/>
      <c r="N38" s="212"/>
      <c r="O38" s="210"/>
      <c r="P38" s="213"/>
      <c r="Q38" s="214"/>
    </row>
    <row r="39" spans="1:17" s="1" customFormat="1" ht="36.75" customHeight="1">
      <c r="A39" s="137">
        <f t="shared" si="0"/>
        <v>13</v>
      </c>
      <c r="B39" s="253" t="s">
        <v>23</v>
      </c>
      <c r="C39" s="345" t="s">
        <v>156</v>
      </c>
      <c r="D39" s="351" t="s">
        <v>135</v>
      </c>
      <c r="E39" s="255"/>
      <c r="F39" s="138">
        <f>213.07+17.9+4.4</f>
        <v>235.37</v>
      </c>
      <c r="G39" s="328"/>
      <c r="H39" s="328"/>
      <c r="I39" s="329"/>
      <c r="J39" s="328"/>
      <c r="K39" s="328"/>
      <c r="L39" s="210"/>
      <c r="M39" s="211"/>
      <c r="N39" s="212"/>
      <c r="O39" s="210"/>
      <c r="P39" s="213"/>
      <c r="Q39" s="214"/>
    </row>
    <row r="40" spans="1:17" s="1" customFormat="1" ht="19.5" customHeight="1">
      <c r="A40" s="137">
        <f t="shared" si="0"/>
        <v>14</v>
      </c>
      <c r="B40" s="253" t="s">
        <v>23</v>
      </c>
      <c r="C40" s="349" t="s">
        <v>144</v>
      </c>
      <c r="D40" s="352" t="s">
        <v>39</v>
      </c>
      <c r="E40" s="255"/>
      <c r="F40" s="138">
        <v>12</v>
      </c>
      <c r="G40" s="328"/>
      <c r="H40" s="328"/>
      <c r="I40" s="329"/>
      <c r="J40" s="328"/>
      <c r="K40" s="328"/>
      <c r="L40" s="210"/>
      <c r="M40" s="211"/>
      <c r="N40" s="212"/>
      <c r="O40" s="210"/>
      <c r="P40" s="213"/>
      <c r="Q40" s="214"/>
    </row>
    <row r="41" spans="1:17" s="1" customFormat="1" ht="15.75" customHeight="1">
      <c r="A41" s="137"/>
      <c r="B41" s="332"/>
      <c r="C41" s="333" t="s">
        <v>157</v>
      </c>
      <c r="D41" s="334"/>
      <c r="E41" s="335"/>
      <c r="F41" s="335"/>
      <c r="G41" s="336"/>
      <c r="H41" s="337"/>
      <c r="I41" s="140"/>
      <c r="J41" s="338"/>
      <c r="K41" s="339"/>
      <c r="L41" s="31"/>
      <c r="M41" s="40"/>
      <c r="N41" s="136"/>
      <c r="O41" s="31"/>
      <c r="P41" s="30"/>
      <c r="Q41" s="340"/>
    </row>
    <row r="42" spans="1:17" s="1" customFormat="1" ht="31.5" customHeight="1">
      <c r="A42" s="137">
        <f>A40+1</f>
        <v>15</v>
      </c>
      <c r="B42" s="290" t="s">
        <v>158</v>
      </c>
      <c r="C42" s="544" t="s">
        <v>143</v>
      </c>
      <c r="D42" s="545" t="s">
        <v>295</v>
      </c>
      <c r="E42" s="546"/>
      <c r="F42" s="547">
        <v>216</v>
      </c>
      <c r="G42" s="328"/>
      <c r="H42" s="328"/>
      <c r="I42" s="329"/>
      <c r="J42" s="328"/>
      <c r="K42" s="328"/>
      <c r="L42" s="210"/>
      <c r="M42" s="211"/>
      <c r="N42" s="212"/>
      <c r="O42" s="210"/>
      <c r="P42" s="213"/>
      <c r="Q42" s="214"/>
    </row>
    <row r="43" spans="1:17" s="1" customFormat="1" ht="15.75" customHeight="1" thickBot="1">
      <c r="A43" s="207"/>
      <c r="B43" s="313"/>
      <c r="C43" s="314" t="s">
        <v>24</v>
      </c>
      <c r="D43" s="315"/>
      <c r="E43" s="315"/>
      <c r="F43" s="315"/>
      <c r="G43" s="316"/>
      <c r="H43" s="317"/>
      <c r="I43" s="14"/>
      <c r="J43" s="241"/>
      <c r="K43" s="318"/>
      <c r="L43" s="342"/>
      <c r="M43" s="244">
        <f>SUM(M30:M42)</f>
        <v>0</v>
      </c>
      <c r="N43" s="244">
        <f>SUM(N30:N42)</f>
        <v>0</v>
      </c>
      <c r="O43" s="244">
        <f>SUM(O30:O42)</f>
        <v>0</v>
      </c>
      <c r="P43" s="244">
        <f>SUM(P30:P42)</f>
        <v>0</v>
      </c>
      <c r="Q43" s="244">
        <f>SUM(Q30:Q42)</f>
        <v>0</v>
      </c>
    </row>
    <row r="44" spans="1:17" s="1" customFormat="1" ht="33" customHeight="1" thickTop="1">
      <c r="A44" s="7"/>
      <c r="B44" s="7"/>
      <c r="C44" s="343" t="s">
        <v>159</v>
      </c>
      <c r="D44" s="319"/>
      <c r="E44" s="344"/>
      <c r="F44" s="173"/>
      <c r="G44" s="173"/>
      <c r="H44" s="174"/>
      <c r="I44" s="174"/>
      <c r="J44" s="173"/>
      <c r="K44" s="175"/>
      <c r="L44" s="176"/>
      <c r="M44" s="176">
        <f>M43+M26</f>
        <v>0</v>
      </c>
      <c r="N44" s="176">
        <f>N43+N26</f>
        <v>0</v>
      </c>
      <c r="O44" s="176">
        <f>O43+O26</f>
        <v>0</v>
      </c>
      <c r="P44" s="176">
        <f>P43+P26</f>
        <v>0</v>
      </c>
      <c r="Q44" s="176">
        <f>Q43+Q26</f>
        <v>0</v>
      </c>
    </row>
    <row r="45" spans="1:17" s="1" customFormat="1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1" customFormat="1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1" customFormat="1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1" customFormat="1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1" customFormat="1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1" customFormat="1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2.75">
      <c r="A59" s="7"/>
      <c r="B59" s="7"/>
      <c r="C59" s="151" t="s">
        <v>319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2.75">
      <c r="A60" s="7"/>
      <c r="B60" s="7"/>
      <c r="C60" s="466" t="s">
        <v>191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2.75">
      <c r="A61" s="7"/>
      <c r="B61" s="7"/>
      <c r="C61" s="14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2.75">
      <c r="A62" s="7"/>
      <c r="B62" s="7"/>
      <c r="C62" s="145" t="s">
        <v>317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2.75">
      <c r="A64" s="7"/>
      <c r="B64" s="7"/>
      <c r="C64" s="374" t="s">
        <v>321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2.75">
      <c r="A65" s="7"/>
      <c r="B65" s="7"/>
      <c r="C65" s="14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</sheetData>
  <sheetProtection/>
  <mergeCells count="10">
    <mergeCell ref="M17:M19"/>
    <mergeCell ref="O17:O18"/>
    <mergeCell ref="A16:A19"/>
    <mergeCell ref="B16:B19"/>
    <mergeCell ref="D16:D19"/>
    <mergeCell ref="F16:F19"/>
    <mergeCell ref="G16:L16"/>
    <mergeCell ref="G17:G19"/>
    <mergeCell ref="H17:H19"/>
    <mergeCell ref="J17:J18"/>
  </mergeCells>
  <conditionalFormatting sqref="C30:C39">
    <cfRule type="expression" priority="51" dxfId="0" stopIfTrue="1">
      <formula>#REF!</formula>
    </cfRule>
  </conditionalFormatting>
  <conditionalFormatting sqref="B43 B30:B40">
    <cfRule type="expression" priority="52" dxfId="0" stopIfTrue="1">
      <formula>#REF!</formula>
    </cfRule>
  </conditionalFormatting>
  <conditionalFormatting sqref="C26">
    <cfRule type="expression" priority="33" dxfId="0" stopIfTrue="1">
      <formula>#REF!</formula>
    </cfRule>
  </conditionalFormatting>
  <conditionalFormatting sqref="B41:B42">
    <cfRule type="expression" priority="28" dxfId="0" stopIfTrue="1">
      <formula>#REF!</formula>
    </cfRule>
  </conditionalFormatting>
  <conditionalFormatting sqref="C42">
    <cfRule type="expression" priority="27" dxfId="0" stopIfTrue="1">
      <formula>#REF!</formula>
    </cfRule>
  </conditionalFormatting>
  <conditionalFormatting sqref="C40">
    <cfRule type="expression" priority="26" dxfId="0" stopIfTrue="1">
      <formula>#REF!</formula>
    </cfRule>
  </conditionalFormatting>
  <conditionalFormatting sqref="C23:C24">
    <cfRule type="expression" priority="24" dxfId="0" stopIfTrue="1">
      <formula>#REF!</formula>
    </cfRule>
  </conditionalFormatting>
  <conditionalFormatting sqref="B23:B24">
    <cfRule type="expression" priority="25" dxfId="0" stopIfTrue="1">
      <formula>#REF!</formula>
    </cfRule>
  </conditionalFormatting>
  <conditionalFormatting sqref="C43">
    <cfRule type="expression" priority="23" dxfId="0" stopIfTrue="1">
      <formula>#REF!</formula>
    </cfRule>
  </conditionalFormatting>
  <conditionalFormatting sqref="B29 B27">
    <cfRule type="expression" priority="22" dxfId="0" stopIfTrue="1">
      <formula>#REF!</formula>
    </cfRule>
  </conditionalFormatting>
  <conditionalFormatting sqref="C27">
    <cfRule type="expression" priority="21" dxfId="0" stopIfTrue="1">
      <formula>#REF!</formula>
    </cfRule>
  </conditionalFormatting>
  <conditionalFormatting sqref="B28">
    <cfRule type="expression" priority="20" dxfId="0" stopIfTrue="1">
      <formula>#REF!</formula>
    </cfRule>
  </conditionalFormatting>
  <printOptions gridLines="1" horizontalCentered="1"/>
  <pageMargins left="0.3937007874015748" right="0.3937007874015748" top="0.8267716535433072" bottom="0.7874015748031497" header="0.1968503937007874" footer="0.35433070866141736"/>
  <pageSetup horizontalDpi="300" verticalDpi="300" orientation="landscape" paperSize="9" scale="65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Madara Dravniece</dc:creator>
  <cp:keywords/>
  <dc:description/>
  <cp:lastModifiedBy>Aivis Tjagunovics</cp:lastModifiedBy>
  <cp:lastPrinted>2016-06-04T17:39:48Z</cp:lastPrinted>
  <dcterms:created xsi:type="dcterms:W3CDTF">2003-05-12T08:44:18Z</dcterms:created>
  <dcterms:modified xsi:type="dcterms:W3CDTF">2018-11-26T14:12:46Z</dcterms:modified>
  <cp:category/>
  <cp:version/>
  <cp:contentType/>
  <cp:contentStatus/>
</cp:coreProperties>
</file>