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3485" tabRatio="767" activeTab="4"/>
  </bookViews>
  <sheets>
    <sheet name="Koptāme" sheetId="1" r:id="rId1"/>
    <sheet name="Kopsavilkuma aprēķini" sheetId="2" r:id="rId2"/>
    <sheet name="Būvlaukums" sheetId="3" r:id="rId3"/>
    <sheet name="Jumts Apliecinājuma karte darbi" sheetId="4" r:id="rId4"/>
    <sheet name="Jumta nesošo konstrukciju atj." sheetId="5" r:id="rId5"/>
    <sheet name="Pārseguma siju atjaunošana" sheetId="6" r:id="rId6"/>
  </sheets>
  <definedNames>
    <definedName name="_10C_K3">#REF!</definedName>
    <definedName name="_11CB160..I199">#REF!</definedName>
    <definedName name="_12CI2___L____END">#REF!</definedName>
    <definedName name="_13DQRI._END__D">#REF!</definedName>
    <definedName name="_14RE">#REF!</definedName>
    <definedName name="_15RNLR">#REF!</definedName>
    <definedName name="_16WCS">#REF!</definedName>
    <definedName name="_17WDR">#REF!</definedName>
    <definedName name="_18WIR">#REF!</definedName>
    <definedName name="_19ROUND">#REF!</definedName>
    <definedName name="_1Q">#REF!</definedName>
    <definedName name="_20SUM">#REF!</definedName>
    <definedName name="_21SUM__END_U">#REF!</definedName>
    <definedName name="_22SUM__U__END__U">#REF!</definedName>
    <definedName name="_23_D__R__END__R">#REF!</definedName>
    <definedName name="_24_H">#REF!</definedName>
    <definedName name="_25_T">#REF!</definedName>
    <definedName name="_26_V__FS_R">#REF!</definedName>
    <definedName name="_27D__C_M3">#REF!</definedName>
    <definedName name="_28D__R_3">#REF!</definedName>
    <definedName name="_29D__R_4____D">#REF!</definedName>
    <definedName name="_2Q_END__D">#REF!</definedName>
    <definedName name="_30DEL">#REF!</definedName>
    <definedName name="_31EDIT__HOME__DE">#REF!</definedName>
    <definedName name="_32END_U">#REF!</definedName>
    <definedName name="_33END__D">#REF!</definedName>
    <definedName name="_34END__D____R">#REF!</definedName>
    <definedName name="_35END__D__END__D">#REF!</definedName>
    <definedName name="_36END__L_2">#REF!</definedName>
    <definedName name="_37END__U">#REF!</definedName>
    <definedName name="_38END__U__END">#REF!</definedName>
    <definedName name="_39GETLABEL__IEVI">#REF!</definedName>
    <definedName name="_3C_END__L__?">#REF!</definedName>
    <definedName name="_40GOTO_A_A4">#REF!</definedName>
    <definedName name="_41GOTO_B2">#REF!</definedName>
    <definedName name="_42GOTO_B80">#REF!</definedName>
    <definedName name="_43GOTO_D_A1">#REF!</definedName>
    <definedName name="_44IF_K1_1__QUIT">#REF!</definedName>
    <definedName name="_45IF_M1_1__QUIT">#REF!</definedName>
    <definedName name="_46L">#REF!</definedName>
    <definedName name="_47L__END__D">#REF!</definedName>
    <definedName name="_48PGDN">#REF!</definedName>
    <definedName name="_49PGDN__QUIT">#REF!</definedName>
    <definedName name="_4C_ESC__R_3">#REF!</definedName>
    <definedName name="_50Q">#REF!</definedName>
    <definedName name="_51U___D__R">#REF!</definedName>
    <definedName name="_52U__R">#REF!</definedName>
    <definedName name="_53CH1..I2_F">#REF!</definedName>
    <definedName name="_54IESPRAUZ_RINDU">#REF!</definedName>
    <definedName name="_55IZNICINA_RINDU">#REF!</definedName>
    <definedName name="_56UZGLABA">#REF!</definedName>
    <definedName name="_5C_ESC__R_4">#REF!</definedName>
    <definedName name="_6C_R_2">#REF!</definedName>
    <definedName name="_7C__R_._R">#REF!</definedName>
    <definedName name="_8C__R_._R___DEL">#REF!</definedName>
    <definedName name="_9C__R">#REF!</definedName>
    <definedName name="_A">#REF!</definedName>
    <definedName name="_B">#REF!</definedName>
    <definedName name="_C">#REF!</definedName>
    <definedName name="_D">#REF!</definedName>
    <definedName name="_H">#REF!</definedName>
    <definedName name="_I">#REF!</definedName>
    <definedName name="_K">#REF!</definedName>
    <definedName name="_L">#REF!</definedName>
    <definedName name="_P">#REF!</definedName>
    <definedName name="_Q">#REF!</definedName>
    <definedName name="_R">#REF!</definedName>
    <definedName name="_S">#REF!</definedName>
    <definedName name="_T">#REF!</definedName>
    <definedName name="_U">#REF!</definedName>
    <definedName name="_V">#REF!</definedName>
    <definedName name="_W">#REF!</definedName>
    <definedName name="_X">#REF!</definedName>
    <definedName name="_Z">#REF!</definedName>
    <definedName name="Excel_BuiltIn_Print_Area">#REF!</definedName>
    <definedName name="_xlnm.Print_Area" localSheetId="2">'Būvlaukums'!$A$1:$O$34</definedName>
    <definedName name="_xlnm.Print_Area" localSheetId="3">'Jumts Apliecinājuma karte darbi'!$A$1:$O$61</definedName>
    <definedName name="_xlnm.Print_Area" localSheetId="1">'Kopsavilkuma aprēķini'!$A$1:$H$29</definedName>
    <definedName name="_xlnm.Print_Area" localSheetId="0">'Koptāme'!$A$1:$C$29</definedName>
    <definedName name="_xlnm.Print_Titles" localSheetId="2">'Būvlaukums'!$9:$12</definedName>
    <definedName name="_xlnm.Print_Titles" localSheetId="3">'Jumts Apliecinājuma karte darbi'!$8:$10</definedName>
  </definedNames>
  <calcPr fullCalcOnLoad="1"/>
</workbook>
</file>

<file path=xl/sharedStrings.xml><?xml version="1.0" encoding="utf-8"?>
<sst xmlns="http://schemas.openxmlformats.org/spreadsheetml/2006/main" count="449" uniqueCount="250">
  <si>
    <t>APSTIPRINU</t>
  </si>
  <si>
    <t>_____________________________</t>
  </si>
  <si>
    <t>pasūtītāja paraksts un tā atšifrējums</t>
  </si>
  <si>
    <t>Z.v.</t>
  </si>
  <si>
    <t>_________. gada______. ______________</t>
  </si>
  <si>
    <t>Pasūtītājs: Kuldīgas novada pašvaldība</t>
  </si>
  <si>
    <t>Objekta adrese: Pelču pils, Pelču pagastā, Kuldīgas novadā</t>
  </si>
  <si>
    <t>Objekta izmaksas</t>
  </si>
  <si>
    <t>Nr.p.k.</t>
  </si>
  <si>
    <t>Objekta nosaukums</t>
  </si>
  <si>
    <t>EUR</t>
  </si>
  <si>
    <t>Kopā</t>
  </si>
  <si>
    <t>PVN 21%</t>
  </si>
  <si>
    <t>Kopā ar PVN</t>
  </si>
  <si>
    <t xml:space="preserve">Sastādīja: </t>
  </si>
  <si>
    <t>Tai skaitā</t>
  </si>
  <si>
    <t>Darbu veids</t>
  </si>
  <si>
    <t>Tāmes izmaksas</t>
  </si>
  <si>
    <t>darba alga</t>
  </si>
  <si>
    <t>Materiāli</t>
  </si>
  <si>
    <t>Mehānismi</t>
  </si>
  <si>
    <t>Darbietilpība</t>
  </si>
  <si>
    <t>c/h</t>
  </si>
  <si>
    <t>Būvlaukuma sagatavošana, uzturēšana</t>
  </si>
  <si>
    <t>Jumta seguma atjaunošana</t>
  </si>
  <si>
    <t>Virsizdevumi ____%</t>
  </si>
  <si>
    <t>t.sk.darba aizsardzība</t>
  </si>
  <si>
    <t>Peļņa ____%</t>
  </si>
  <si>
    <t>Darba devēja sociālais nodoklis 23,59%</t>
  </si>
  <si>
    <t>Pavisam kopā</t>
  </si>
  <si>
    <t>Būvlaukuma sagatavošanas, uzturēšanas darbi</t>
  </si>
  <si>
    <t xml:space="preserve">Vienības izmaksa </t>
  </si>
  <si>
    <t>Kopējā uz visu apjomu</t>
  </si>
  <si>
    <t>Nr.</t>
  </si>
  <si>
    <t xml:space="preserve">  Darbu </t>
  </si>
  <si>
    <t>Mēr-</t>
  </si>
  <si>
    <t>Dau -</t>
  </si>
  <si>
    <t>laika</t>
  </si>
  <si>
    <t>darba sa-</t>
  </si>
  <si>
    <t>darbietil-</t>
  </si>
  <si>
    <t>p.k.</t>
  </si>
  <si>
    <t>nosaukums</t>
  </si>
  <si>
    <t>vienība</t>
  </si>
  <si>
    <t>dzums</t>
  </si>
  <si>
    <t>norma</t>
  </si>
  <si>
    <t>maksas lik-</t>
  </si>
  <si>
    <t>Darba alga</t>
  </si>
  <si>
    <t>pība</t>
  </si>
  <si>
    <t>Summa</t>
  </si>
  <si>
    <t>me EUR/h</t>
  </si>
  <si>
    <t>Pagaidu nožogojuma izbūve</t>
  </si>
  <si>
    <t>t.m.</t>
  </si>
  <si>
    <t>Pagaidu vārtu uzstādīšana</t>
  </si>
  <si>
    <t>kompl</t>
  </si>
  <si>
    <t>WC noma</t>
  </si>
  <si>
    <t>obj.</t>
  </si>
  <si>
    <t>Objekta logo izgatavošana un uzstādīšana</t>
  </si>
  <si>
    <t>gb.</t>
  </si>
  <si>
    <t>Būvtāfele</t>
  </si>
  <si>
    <t>Pagaidu elektrības un laukuma apgaismojuma ierīkošana būvniecības vajadzībām</t>
  </si>
  <si>
    <t>kpl</t>
  </si>
  <si>
    <t>Maksa par elektrības izmantošanu būvniecības periodam</t>
  </si>
  <si>
    <t>Pagaidu ūdensvada tīklu ierīkošana būvniecības vajadzībām</t>
  </si>
  <si>
    <t>Maksa par ūdens izmantošanu būvniecības periodam</t>
  </si>
  <si>
    <t>Ugunsdzēsības aprīkojuma stendi</t>
  </si>
  <si>
    <t>Konteineru (vadītājiem un strādniekiem) uzstādīšana, īre</t>
  </si>
  <si>
    <t>gab</t>
  </si>
  <si>
    <t>Sarga telpas konteinera uzstādīšana, īre</t>
  </si>
  <si>
    <t>Koku aizsargnožogojuma ierīkošana</t>
  </si>
  <si>
    <t>Kopā :</t>
  </si>
  <si>
    <t>Transporta izdevumi no materiālu izdevumiem:</t>
  </si>
  <si>
    <t>%</t>
  </si>
  <si>
    <t xml:space="preserve">Kopā tiešās izmaksas: </t>
  </si>
  <si>
    <t xml:space="preserve">Vienības izmaksas </t>
  </si>
  <si>
    <t>Kopā uz visu apjomu</t>
  </si>
  <si>
    <t>Darba nosaukums</t>
  </si>
  <si>
    <t>Mēra</t>
  </si>
  <si>
    <t>Daudzums</t>
  </si>
  <si>
    <t>laika norma</t>
  </si>
  <si>
    <t>darba samaksas</t>
  </si>
  <si>
    <t>materiāli</t>
  </si>
  <si>
    <t>mehānismi</t>
  </si>
  <si>
    <t>kopā</t>
  </si>
  <si>
    <t>darbietilpība</t>
  </si>
  <si>
    <t>likme (EUR/h)</t>
  </si>
  <si>
    <t>gab.</t>
  </si>
  <si>
    <t>m2</t>
  </si>
  <si>
    <t>kompl.</t>
  </si>
  <si>
    <t>Teritorijas sakārtošana,objekta nodošana</t>
  </si>
  <si>
    <t>objekts</t>
  </si>
  <si>
    <t xml:space="preserve">KOPĀ </t>
  </si>
  <si>
    <t>Materiālu sagāde, transports</t>
  </si>
  <si>
    <t>Tiešās izmaksas kopā</t>
  </si>
  <si>
    <t>Jumta atjaunošana</t>
  </si>
  <si>
    <t>Bojāto un nesenā pagātnē neatbilstoši oriģinālam uzstādīto lietusūdens tekņu demontāža.  Cenā ierēķināt nepieciešamos sagatavošanas darbus, kā arī  būvgružu novākšanu un utilizāciju! Demontāža veicama pa posmiem, katru atšķirīgo teknes izbūves variantu uzrādot autoruzraugam demontāžas sākumposmā.</t>
  </si>
  <si>
    <t>Bojāto lietusūdens noteku demontāža, ieskaitot būvgružu novākšanu un utilizāciju.  Cenā ierēķināt nepieciešamos sagatavošanas darbus, kā arī  būvgružu novākšanu un utilizāciju!</t>
  </si>
  <si>
    <t>sist</t>
  </si>
  <si>
    <t>Skārda seguma demontāža. Cenā ierēķināt nepieciešamos sagatavošanas darbus, kā arī  būvgružu novākšanu un utilizāciju!</t>
  </si>
  <si>
    <t>SK01</t>
  </si>
  <si>
    <t>SK02</t>
  </si>
  <si>
    <t>SK03</t>
  </si>
  <si>
    <t>SK04</t>
  </si>
  <si>
    <t>SK05</t>
  </si>
  <si>
    <t>SK06</t>
  </si>
  <si>
    <t>SK07</t>
  </si>
  <si>
    <t>SK08</t>
  </si>
  <si>
    <t>SK09</t>
  </si>
  <si>
    <t>SK010</t>
  </si>
  <si>
    <t>SK011</t>
  </si>
  <si>
    <t>SK012</t>
  </si>
  <si>
    <t>vietas</t>
  </si>
  <si>
    <t>Vēdināšanas šahtas metāla restu atjaunošana 750x850mm, ieskaitot attīrīšanu no krāsas paliekām un rūsas, deformēto detaļu iztaisnošanu, pretkorozijas apstrādi, krāsošanu ar metālam piemērotu krāsu, toni būvdarbu gaitā saskaņojot ar projekta autoru. Cenā ierēķināt nepieciešamos sagatavošanas darbus, kā arī visus augstas kvalitātes rezultāta sasniegšanai nepieciešamos materiālus un palīgmateriālus!</t>
  </si>
  <si>
    <t xml:space="preserve">Vecās zibensaizsardzības sistēmas rekonstrukcija, lietojot atjaunotajam jumta segumam atbilstošus stiprinājumus.  Cenā ierēķināt nepieciešamos sagatavošanas darbus, kā arī visus augstas kvalitātes rezultāta sasniegšanai nepieciešamos materiālus un palīgmateriālus! </t>
  </si>
  <si>
    <t>sist.</t>
  </si>
  <si>
    <t>Antenu un citu tam līdzīgu jumta elementu atkārtota uzstādīšana pēc jumta seguma atjaunošanas darbu pabeigšanas.  Cenā ierēķināt nepieciešamos sagatavošanas darbus, kā arī visus augstas kvalitātes rezultāta sasniegšanai nepieciešamos materiālus un palīgmateriālus!</t>
  </si>
  <si>
    <t xml:space="preserve">Demontēto māla dakstiņu tīrīšana ar ūdens strūklu, kvalitātes pārbaude un šķirošana, ieskaitot nokraušanu atkārtotai lietošanai. </t>
  </si>
  <si>
    <t>Skusteņu pieslēguma izbūve, dakstiņus mūrējot kaļķu javā. Cenā ierēķināt nepieciešamos sagatavošanas darbus, kā arī visus augstas kvalitātes rezultāta sasniegšanai nepieciešamos materiālus un palīgmateriālus! Oriģinālā mūrēto dakstiņu apjoma noteikšana ietverta poz. 5 (skat. 22.rindu)</t>
  </si>
  <si>
    <t>Pils jumta atjaunošanas darbi</t>
  </si>
  <si>
    <t>Jumta nesošo konstrukciju remonts (kur nepieciešams). Skatīt apjomus atsevišķi !</t>
  </si>
  <si>
    <t>Vecā dakstiņiem paredzētā latojuma demontāža no visa pils jumta, tai skaitā arī no erkeru jumtiņiem. Cenā ierēķināt nepieciešamos sagatavošanas darbus, kā arī būvgružu novākšanu un utilizāciju!</t>
  </si>
  <si>
    <t>Horizontāla stieņa (vai troses) montāža jumta korē (h no kores=200mm) jumta apkalpošanai nepieciešamo drošības ierīču stiprināšanai saskaņā ar LBN 201-15 punkta 81.2. prasībām. Cenā ierēķināt nepieciešamos sagatavošanas darbus, kā arī visus augstas kvalitātes rezultāta sasniegšanai nepieciešamos materiālus un palīgmateriālus!</t>
  </si>
  <si>
    <t>Būvdarbu apjomi Nr.</t>
  </si>
  <si>
    <t>Būvdarbu apjomi Nr. 1</t>
  </si>
  <si>
    <t>Būvdarbu apjomi Nr. 2</t>
  </si>
  <si>
    <t>PASŪTĪTĀJA KOPTĀME</t>
  </si>
  <si>
    <t>Būves nosaukums: Pelču pils jumta vienkāršotā atjaunošana</t>
  </si>
  <si>
    <t>Kopsavilkuma aprēķins</t>
  </si>
  <si>
    <r>
      <t>Jauna latojuma izbūve dakstiņu segumam,</t>
    </r>
    <r>
      <rPr>
        <b/>
        <sz val="11"/>
        <rFont val="Arial Narrow"/>
        <family val="2"/>
      </rPr>
      <t xml:space="preserve"> tai skaitā arī erkeru jumtiņu</t>
    </r>
    <r>
      <rPr>
        <sz val="11"/>
        <rFont val="Arial Narrow"/>
        <family val="2"/>
      </rPr>
      <t xml:space="preserve"> dakstiņu segumam. Cenā ierēķināt nepieciešamos sagatavošanas darbus, kā arī visus augstas kvalitātes rezultāta sasniegšanai nepieciešamos materiālus un palīgmateriālus, tai skaitā arī materiālus jumta plaknes izlīmeņošanai!</t>
    </r>
  </si>
  <si>
    <r>
      <t xml:space="preserve">Jumta logu L3-3-1…8 saglabāšana un atjaunošana jumta izbūvēs. Veicot logu atjaunošanas darbus paredzēt arī logu izbūvju atjaunošanu tai skaitā koka u.c. nepieciešamo detaļu/ konstrukciju atjaunošanu, ieskaitot bojāto detaļu protezēšanu un neatgriezeniski bojāto detaļu nomaiņu. </t>
    </r>
    <r>
      <rPr>
        <b/>
        <sz val="11"/>
        <rFont val="Arial Narrow"/>
        <family val="2"/>
      </rPr>
      <t xml:space="preserve">Jumta loga izbūves skici KNN 25.675 skatīt sējuma 26.lpp. </t>
    </r>
    <r>
      <rPr>
        <sz val="11"/>
        <rFont val="Arial Narrow"/>
        <family val="2"/>
      </rPr>
      <t>Cenā ierēķināt nepieciešamos sagatavošanas darbus, kā arī visus augstas kvalitātes rezultāta sasniegšanai nepieciešamos materiālus un palīgmateriālus!</t>
    </r>
  </si>
  <si>
    <r>
      <rPr>
        <b/>
        <sz val="11"/>
        <rFont val="Arial Narrow"/>
        <family val="2"/>
      </rPr>
      <t>Skursteņu "galvu" atjaunošana - pārmūrēšana, dekoratīvo betona detaļu atjaunošana, cenšoties maksimāli saglabāt oriģinālās betona detaļas, no jauna izgatavojot tikai neatgriezeniski bojātās un zudušās detaļas.</t>
    </r>
    <r>
      <rPr>
        <sz val="11"/>
        <rFont val="Arial Narrow"/>
        <family val="2"/>
      </rPr>
      <t xml:space="preserve"> Jaunās  betona detaļas izgatavojamas saskaņā ar Latvijā un ES patentētu sausā, blietētā betona tehnoloģiju. Cenā ierēķināt visus nepieciešamos sagatavošanas darbus,  kā arī visus augstas kvalitātes rezultāta sasniegšanai nepieciešamos materiālus un palīgmateriālus! Jāatjauno 12 skursteņu 'galvas'. Skursteņu galvu bojājumu orientējošs apjoms norādīts Apliecinājuma kartes grafiskajā daļā. Bojājumu apjoms precizējams būvdarbu gaitā. </t>
    </r>
    <r>
      <rPr>
        <b/>
        <sz val="11"/>
        <rFont val="Arial Narrow"/>
        <family val="2"/>
      </rPr>
      <t>Skatīt skursteņu galvu skices KNN 25.680, kas izgatavotas ēkas būvniecības darbu gaitā ! (skat. sējuma 29.lpp.)</t>
    </r>
  </si>
  <si>
    <r>
      <t xml:space="preserve">Māla dakstiņu jumta seguma ieklāšana izmantojot atgūtos dakstiņus, trūkstošos aizstāt ar līdzvērtīgiem analogiem; piemēram ''Monier'' Granat 13V,tonis - angobēts melns.  Cenā ierēķināt nepieciešamos sagatavošanas darbus, kā arī visus augstas kvalitātes rezultāta sasniegšanai nepieciešamos materiālus un palīgmateriālus! </t>
    </r>
    <r>
      <rPr>
        <b/>
        <sz val="11"/>
        <rFont val="Arial Narrow"/>
        <family val="2"/>
      </rPr>
      <t>Lēmums par to, kuras jumta plaknes tiks ieklātas ar atgūtiem dakstiņiem, bet kuras - ar jauniem dakstiņiem, tiks pieņemts būvdarbu gaitā pēc dakstiņu notīrīšanas un pārbaudes - tad, kad būs zināms atkārtoti lietojamo dakstiņu apjoms.</t>
    </r>
  </si>
  <si>
    <r>
      <t xml:space="preserve">Kores dakstiņu, izmantojot atgūtos dakstiņus, bet trūkstošos aizstājot ar līdzvērtīgiem analogiem; piemēram ''Monier'' Granat 13V,tonis - angobēts melns.  Uzstādīšana mūrējot kaļķu javā (javā iestrādājamas plastmasas caurulītes vēdināšanas caurumu izveidei; caurulītes pēc javas sacietēšanas izņemamas). Cenā ierēķināt nepieciešamos sagatavošanas darbus, kā arī visus augstas kvalitātes rezultāta sasniegšanai nepieciešamos materiālus un palīgmateriālus! </t>
    </r>
    <r>
      <rPr>
        <b/>
        <sz val="11"/>
        <rFont val="Arial Narrow"/>
        <family val="2"/>
      </rPr>
      <t>Lēmums par to, kuras jumta kores tiks ieklātas ar atgūtiem dakstiņiem, bet kuras - ar jauniem dakstiņiem, tiks pieņemts būvdarbu gaitā pēc dakstiņu notīrīšanas un pārbaudes - tad, kad būs zināms atkārtoti lietojamo dakstiņu apjoms.</t>
    </r>
  </si>
  <si>
    <r>
      <t xml:space="preserve">Kalēja kaltu jumta nožogojuma (margu) izgatavošana pēc vēsturiskā parauga un montāža. </t>
    </r>
    <r>
      <rPr>
        <b/>
        <sz val="11"/>
        <rFont val="Arial Narrow"/>
        <family val="2"/>
      </rPr>
      <t xml:space="preserve">Skatīt ēkas būvniecības laikā tapušās margu skices KNN 26.979 ! (skat. sējuma 32.lpp. ). Margas augstums ~750 mm. </t>
    </r>
    <r>
      <rPr>
        <sz val="11"/>
        <rFont val="Arial Narrow"/>
        <family val="2"/>
      </rPr>
      <t xml:space="preserve">Cenā ierēķināt nepieciešamos sagatavošanas darbus, kā arī visus augstas kvalitātes rezultāta sasniegšanai nepieciešamos materiālus un palīgmateriālus! </t>
    </r>
    <r>
      <rPr>
        <b/>
        <sz val="11"/>
        <rFont val="Arial Narrow"/>
        <family val="2"/>
      </rPr>
      <t>Cenā ierēķināt izgatavoto margu cinkošanu un krāsošanu ar cinkotam metālam piemērotu krāsu !</t>
    </r>
  </si>
  <si>
    <t>Zibensaizsardzības sistēmas saudzīga demontāža paredzot tās atkārtotu izmantošanu.  Cenā ierēķināt nepieciešamos sagatavošanas darbus, kā arī  būvgružu novākšanu un utilizāciju!</t>
  </si>
  <si>
    <t>Antenu un citu tam līdzīgu jumta elementu saudzīga demontāža, paredzot to atkārtotu uzstādīšanu pēc jumta seguma atjaunošanas darbu pabeigšanas.  Cenā ierēķināt nepieciešamos sagatavošanas darbus, kā arī  būvgružu novākšanu un utilizāciju!</t>
  </si>
  <si>
    <r>
      <t>Māla dakstiņu jumta seguma saudzīga demontāža no visa pils jumta,</t>
    </r>
    <r>
      <rPr>
        <b/>
        <sz val="11"/>
        <rFont val="Arial Narrow"/>
        <family val="2"/>
      </rPr>
      <t xml:space="preserve"> tai skaitā arī no erkeru jumtiņiem</t>
    </r>
    <r>
      <rPr>
        <sz val="11"/>
        <rFont val="Arial Narrow"/>
        <family val="2"/>
      </rPr>
      <t xml:space="preserve">, iespēju robežās saglabājot oriģinālos dakstiņus. Cenā ierēķināt nepieciešamos sagatavošanas darbus, kā arī būvgružu novākšanu un utilizāciju! </t>
    </r>
    <r>
      <rPr>
        <b/>
        <sz val="11"/>
        <rFont val="Arial Narrow"/>
        <family val="2"/>
      </rPr>
      <t>Pirms dakstiņu demontāžas rūpīgi izpētīt esošo jumta pieslēgumu skursteņiem, ietverot mūrēta dakstiņu seguma laukuma novērtēšanu !  Novērtēt mūrētā dakstiņu seguma apjomu arī citviet jumtā !</t>
    </r>
  </si>
  <si>
    <t xml:space="preserve">Esošo no skārda izgatavoto jumta lūku saudzīga demontāža saglabājot oriģinālo lūku kā paraugu jauno lūku izgatavošanai. </t>
  </si>
  <si>
    <r>
      <t>Jumta zemseguma (skaidu seguma) saglabāšana un atjaunošana. Saglabājams un nav demontējams viss nebojātais skaidu segums. Skaidu segums atjaunojams tajās vietās, kur tas neatgriezeniski bojāts, kā arī vietās, kuras jāatsedz, lai remontētu nesošās konstrukcijas. Pozīcijā norādīta visa jumta zemseguma plaknes platība. Bojājumu apjoms un līdz ar to kopējās atjaunošanas izmaksas būs nosakāmas būvdarbu gaitā pēc dakstiņu seguma demontāžas.</t>
    </r>
    <r>
      <rPr>
        <b/>
        <sz val="11"/>
        <rFont val="Arial Narrow"/>
        <family val="2"/>
      </rPr>
      <t xml:space="preserve"> Viena kvadrātmetra atjaunošanas darbu cenā i</t>
    </r>
    <r>
      <rPr>
        <sz val="11"/>
        <rFont val="Arial Narrow"/>
        <family val="2"/>
      </rPr>
      <t>erēķināt nepieciešamos sagatavošanas darbus, kā arī visus augstas kvalitātes rezultāta sasniegšanai nepieciešamos materiālus un palīgmateriālus!</t>
    </r>
  </si>
  <si>
    <r>
      <t>Tekņu sistēmas t.sk.teknes, 500mm dzegas apmales un 500mm lāsenis (cinkota skārda b=0.6mm; Zn pārklājums ne mazāk par 350g/m2; tērauda marka S280GD) saglabāšana un atjaunošana (remonts, kur tas iespējams), ietverot neatgriezeniski bojāto daļu izgatavošanu no jauna precīzi atkārtojot oriģinālo risinājumu. Pozīcijā norādīts viss jumta tekņu sistēmas kopgarums. Oriģinālo tekņu sistēmas risinājumu un bojājumu apjomu būs iespējams noteikt būvdarbu gaitā no sastatnēm.</t>
    </r>
    <r>
      <rPr>
        <b/>
        <sz val="11"/>
        <rFont val="Arial Narrow"/>
        <family val="2"/>
      </rPr>
      <t xml:space="preserve">  Ēkas sākotnējo būvdarbu laikā izstrādātie darba zīmējumi KNN 25.663, KNN 25.665 ietverti Apliecinājuma kartes pielikumā, lai atvieglotu atjaunošanas darbu cenas prognozēšanu. (skat. sējuma 25.lpp).  Viena tekošā metra atjaunošanas darbu cenā</t>
    </r>
    <r>
      <rPr>
        <sz val="11"/>
        <rFont val="Arial Narrow"/>
        <family val="2"/>
      </rPr>
      <t xml:space="preserve"> ierēķināt nepieciešamos sagatavošanas un montāžas darbus, kā arī visus augstas kvalitātes rezultāta sasniegšanai nepieciešamos materiālus un palīgmateriālus! </t>
    </r>
  </si>
  <si>
    <t>Noteku (cinkota skārda b=0.6mm; Zn pārklājums ne mazāk par 350g/m2; tērauda marka S280GD) izgatavošana un montāža. Diam. 150 mm. Cenā ierēķināt nepieciešamos sagatavošanas darbus, kā arī visus augstas kvalitātes rezultāta sasniegšanai nepieciešamos materiālus un palīgmateriālus!</t>
  </si>
  <si>
    <t>Satekņu (cinkota skārda b=0.6mm; Zn pārklājums ne mazāk par 350g/m2; tērauda marka S280GD; l=500mm uz katru pusi no sateknes centra (vai vairāk, ja tas novērojams pēc oriģinālā seguma demontāžas) izgatavošana un satekņu uzstādīšana. Cenā ierēķināt nepieciešamos sagatavošanas darbus, kā arī visus augstas kvalitātes rezultāta sasniegšanai nepieciešamos materiālus un palīgmateriālus!</t>
  </si>
  <si>
    <t>Jumta lūku  JL 01.....07 (600x800) izgatavošana no cinkota skārda (b=0.6mm); Zn pārklājums ne mazāk par 350g/m2; tērauda marka S280GD; analogi vēsturiskajiem paraugiem un uzstādīšana. Par paraugu jauno lūku izgatavošanai ņemt labāk saglabājušos demontēto lūku. Jaunās jumta lūkas izgatavojamas, ņemot vērā visus oriģinālo lūku izgatavošanā lietotos amatnieciskos paņēmienus, bet lūku izmērus piemērot  augstāk norādītajiem. Cenā ierēķināt nepieciešamos sagatavošanas darbus, kā arī visus augstas kvalitātes rezultāta sasniegšanai nepieciešamos materiālus un palīgmateriālus!</t>
  </si>
  <si>
    <t>Jumta lūkas  JL 08 (1040x1950) izgatavošana  no cinkota skārda (b=0.6mm); Zn pārklājums ne mazāk par 350g/m2; tērauda marka S280GD; analogi vēsturiskajam paraugam un uzstādīšana. Par paraugu jaunās lūkas izgatavošanai ņemt demontēto lūku. Jaunā jumta lūka izgatavojama, ņemot vērā visus oriģinālo lūku izgatavošanā lietotos amatnieciskos paņēmienus. Cenā ierēķināt nepieciešamos sagatavošanas darbus, kā arī visus augstas kvalitātes rezultāta sasniegšanai nepieciešamos materiālus un palīgmateriālus!</t>
  </si>
  <si>
    <t>Cinkota skārda (biez. 0.6 mm; Zn pārklājums ne mazāk par 350g/m2; tērauda marka S280G)  jumta seguma ieklāšana, ieskaitot atbilstoša zemseguma izveidošanu. Ieklājot skārdu, izmantot vēsturiski šīs ēkas jumta iesegšanā lietotos skārdnieku profesionālos paņēmienus - skārda locījumus, atsevišķo lokšņu savienojumus, stiprinājumu veidu. Cenā ierēķināt nepieciešamos sagatavošanas darbus, kā arī visus augstas kvalitātes rezultāta sasniegšanai nepieciešamos materiālus un palīgmateriālus !</t>
  </si>
  <si>
    <t>Nr. p. k.</t>
  </si>
  <si>
    <t>Kods</t>
  </si>
  <si>
    <t>Darba nosaukums (apraksts)</t>
  </si>
  <si>
    <t>Mērvienība</t>
  </si>
  <si>
    <t>Vienības izmaksas</t>
  </si>
  <si>
    <t>Laika norma (c/h)</t>
  </si>
  <si>
    <t>Darba samaksas likme (€/h)</t>
  </si>
  <si>
    <t>Darba alga (€)</t>
  </si>
  <si>
    <t>Materiāli (€)</t>
  </si>
  <si>
    <t>Mehānismi (€)</t>
  </si>
  <si>
    <t>Kopā (€)</t>
  </si>
  <si>
    <t>Darbietilpība (c/h)</t>
  </si>
  <si>
    <t>Summa (€)</t>
  </si>
  <si>
    <t>Konstrukciju pagaidu pastiprināšana</t>
  </si>
  <si>
    <t>Kalk.</t>
  </si>
  <si>
    <t xml:space="preserve">Pagaidu koka balstu uzstādīšana, atkārtoti izmantojot koka brusas </t>
  </si>
  <si>
    <t>m</t>
  </si>
  <si>
    <t>Brusas 75x150 mm</t>
  </si>
  <si>
    <t>m3</t>
  </si>
  <si>
    <t>Brusas 150x150 mm</t>
  </si>
  <si>
    <t>Palīgmateriāli</t>
  </si>
  <si>
    <t>Materiālu pārnešana ar rokām</t>
  </si>
  <si>
    <t>12-4f</t>
  </si>
  <si>
    <t xml:space="preserve">Materiālu pārnešana ar rokām 50m attālumā un uznešana bēniņu stāvā </t>
  </si>
  <si>
    <t>Jumta konstrukcijas atjaunošana</t>
  </si>
  <si>
    <t>5-80</t>
  </si>
  <si>
    <t>Bojāto spāru galu nomaiņa, pielietojot savienojumus ar taisnu zobpārlaidumu</t>
  </si>
  <si>
    <t>Koka brusas</t>
  </si>
  <si>
    <t>5-82</t>
  </si>
  <si>
    <t>Bojāto jumta krēsla elementu nomaiņa un protezēšana pielietojot savienojumus ar taisno pārlaidumu puskokā</t>
  </si>
  <si>
    <t>5-78</t>
  </si>
  <si>
    <t>Bojāto mūrlatu daļu nomaiņa un protezēšana pielietojot savienojumus ar taisno pārlaidumu puskokā</t>
  </si>
  <si>
    <t>5-84</t>
  </si>
  <si>
    <t>Bojātā dēļu klāja daļēja nomaiņa</t>
  </si>
  <si>
    <t>j.p.m2</t>
  </si>
  <si>
    <t>Ēvelēti dēļi 45x160mm</t>
  </si>
  <si>
    <t>Metāla elementi</t>
  </si>
  <si>
    <t>gb</t>
  </si>
  <si>
    <t>Bultskrūves M16x360 ar paplatinātām paplāksnēm un uzgriežņiem</t>
  </si>
  <si>
    <t>Bultskrūves M16x230 ar paplatinātām paplāksnēm un uzgriežņiem</t>
  </si>
  <si>
    <t>Bultskrūves M10x120 ar paplatinātām paplāksnēm un uzgriežņiem</t>
  </si>
  <si>
    <t>Tērauda sloksne 80x8 ( 5,02 kg/m)</t>
  </si>
  <si>
    <t>kg</t>
  </si>
  <si>
    <t>Metāla tapa- kalibrēts apaļdzelzs Ø20 x 300mm</t>
  </si>
  <si>
    <t>Būvkalumi</t>
  </si>
  <si>
    <t>Naglas</t>
  </si>
  <si>
    <t>Jumta konstrukcijas ugunsaizsardzība</t>
  </si>
  <si>
    <t>5-128</t>
  </si>
  <si>
    <t>Visu jumta nesošo konstrukcuju apstrāde ar ugunsdrošu šķīdumu</t>
  </si>
  <si>
    <t>Bezkrāsains koncentrēts spēcīgas iedarbības ugunsdrošs antiseptiķis  Bochemit Antiflash, C s1d0 ugunsreakcijas klase, min.50g/m2 koncentrāts 1:9(vai analogs).</t>
  </si>
  <si>
    <t>Ķieģeļu mūris</t>
  </si>
  <si>
    <t>2-60</t>
  </si>
  <si>
    <t xml:space="preserve">Ķieģeļu mūra demontāža un atjaunošana protezēto spāru balstvietās </t>
  </si>
  <si>
    <t>1 ķieģ.</t>
  </si>
  <si>
    <t>Māla pilnie ķieģeļi</t>
  </si>
  <si>
    <t>Kaļķu java</t>
  </si>
  <si>
    <t>KOPĀ:</t>
  </si>
  <si>
    <t>Būvdarbu apjomi Nr 3.</t>
  </si>
  <si>
    <r>
      <t xml:space="preserve">Sastatņu montāža jumta seguma atjaunošanai un lietusūdeņu novadīšanas sistēmas atjaunošanai; ēkas perimetrs pa dzegas līniju ir 159 m; Dzegas augstums virs zemes līmeņa vidēji ir 13 m; Uzmanību ! - esošā fasādes apdare - oriģināls apdares ķieģelis. Cenā ierēķināt sastatņu montāžas un demontāžas izdevumus ! </t>
    </r>
    <r>
      <rPr>
        <b/>
        <sz val="11"/>
        <rFont val="Arial Narrow"/>
        <family val="2"/>
      </rPr>
      <t>Pirms cenas noteikšanas būvuzņēmējam jāizplāno vienlaicīgi nepieciešamais/vēlamais sastatņu apjoms, jo tas ietekmēs transporta iespējas (piebraukšana un apgriešanās) un līdz ar to  arī transporta izmaksas !</t>
    </r>
  </si>
  <si>
    <t>Sastatņu aprīkošana ar armētu plēvi un sastatņu tīklu. Cenā ierēķināt arī visus armētās plēves un sastatņu tīkla stiprināšanai nepieciešamos materiālus, kā arī transporta izdevumus !</t>
  </si>
  <si>
    <t xml:space="preserve">Pagaidu koka balstu uzstādīšana 2.stāva telpās kur atjauno pārsegumu, atkārtoti izmantojot koka brusas </t>
  </si>
  <si>
    <t>Demontāžas darbi</t>
  </si>
  <si>
    <t>11-25</t>
  </si>
  <si>
    <t>Bēniņu stāva pārseguma attīrīšana no pildījuma, būvgružiem siju atseguma vietās</t>
  </si>
  <si>
    <t>m²</t>
  </si>
  <si>
    <t>12-3</t>
  </si>
  <si>
    <t xml:space="preserve">Būvgružu pārvietošana ar ķerrām līdz 30m, ieskaitot iekraušanu un izkraušanu un dēļu ceļa ieklāšanu </t>
  </si>
  <si>
    <t>T</t>
  </si>
  <si>
    <t>Būvgružu savākšana, aizvešana uz izgāztuvi 30 km attālumā</t>
  </si>
  <si>
    <t>m³</t>
  </si>
  <si>
    <t xml:space="preserve">       Izgāztuves izmaksa</t>
  </si>
  <si>
    <t>11-32 a</t>
  </si>
  <si>
    <t>Siju metāla pastiprinājumu demontāža</t>
  </si>
  <si>
    <t>Pārseguma siju atjaunošana</t>
  </si>
  <si>
    <t>5-63</t>
  </si>
  <si>
    <t>Bojāto koka pārseguma siju galu protezēšana</t>
  </si>
  <si>
    <t>s.g.</t>
  </si>
  <si>
    <t>5-62</t>
  </si>
  <si>
    <t>Protezēto pārseguma siju savienojuma vietu pastiprināšana ar brusu uzliktņiem</t>
  </si>
  <si>
    <t>s.m.</t>
  </si>
  <si>
    <t>Bojāto uzsiju nomaiņa izmantojot vēsturiskos būvkalumus</t>
  </si>
  <si>
    <t>5-64</t>
  </si>
  <si>
    <t>Melno griestu dēļu klāja nomaiņa</t>
  </si>
  <si>
    <t>Melno griestu dēļi 30mm</t>
  </si>
  <si>
    <t>5-65</t>
  </si>
  <si>
    <t>Griestu apmetuma dēļu klāja nomaiņa siju remonta vietās</t>
  </si>
  <si>
    <t>Griestu griestu dēļi 25mm</t>
  </si>
  <si>
    <t>Griestu apmetuma atjaunošana 2.stāvā</t>
  </si>
  <si>
    <t>8-21d</t>
  </si>
  <si>
    <t xml:space="preserve">Sienu apmetuma remonts, ieskaitot vecā apmetuma atdauzīšanu un virsmas sagatavošanu </t>
  </si>
  <si>
    <t>Sakret vēsturiskais kaļķa apmetums</t>
  </si>
  <si>
    <t>8-1a</t>
  </si>
  <si>
    <t>Griestu koka virsmu apsišana ar skaliņu režģi</t>
  </si>
  <si>
    <t>skaliņu režģis</t>
  </si>
  <si>
    <t>kalk.</t>
  </si>
  <si>
    <t>Griestu un ieloces remonts</t>
  </si>
  <si>
    <t>linkrusts</t>
  </si>
  <si>
    <t>krīta- ģipša pārvilkums</t>
  </si>
  <si>
    <t>9-4a</t>
  </si>
  <si>
    <t>Griestu un ieloces virsmu krāsošana ar krīta līmes krāsu, iepriekš mazgājot ar ūdeni</t>
  </si>
  <si>
    <t>krīta līmes krāsa</t>
  </si>
  <si>
    <t>6-8</t>
  </si>
  <si>
    <t>Keramzīta slāņa izveide pārsegumā iztrūkstošā pildījuma kompensācijai 150mm</t>
  </si>
  <si>
    <t>Keramzīts 4-10mm</t>
  </si>
  <si>
    <t>Būvdarbu apjomi Nr. 4</t>
  </si>
  <si>
    <t>Jumta nesošo konstrukciju atjaunošana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</si>
</sst>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_-* #,##0.00_-;\-* #,##0.00_-;_-* \-??_-;_-@_-"/>
    <numFmt numFmtId="179" formatCode="0.0"/>
  </numFmts>
  <fonts count="54">
    <font>
      <sz val="12"/>
      <name val="Arial"/>
      <family val="2"/>
    </font>
    <font>
      <sz val="10"/>
      <name val="Arial"/>
      <family val="0"/>
    </font>
    <font>
      <sz val="11"/>
      <name val="Arial"/>
      <family val="2"/>
    </font>
    <font>
      <b/>
      <sz val="11"/>
      <name val="Arial Narrow"/>
      <family val="2"/>
    </font>
    <font>
      <sz val="11"/>
      <name val="Arial Narrow"/>
      <family val="2"/>
    </font>
    <font>
      <sz val="11"/>
      <color indexed="8"/>
      <name val="Arial Narrow"/>
      <family val="2"/>
    </font>
    <font>
      <b/>
      <sz val="11"/>
      <color indexed="8"/>
      <name val="Arial Narrow"/>
      <family val="2"/>
    </font>
    <font>
      <sz val="12"/>
      <name val="Arial Narrow"/>
      <family val="2"/>
    </font>
    <font>
      <b/>
      <sz val="12"/>
      <name val="Arial Narrow"/>
      <family val="2"/>
    </font>
    <font>
      <sz val="9"/>
      <name val="Arial Narrow"/>
      <family val="2"/>
    </font>
    <font>
      <sz val="12"/>
      <color indexed="8"/>
      <name val="Arial Narrow"/>
      <family val="2"/>
    </font>
    <font>
      <sz val="10"/>
      <name val="Helv"/>
      <family val="0"/>
    </font>
    <font>
      <sz val="12"/>
      <name val="LaMelior"/>
      <family val="0"/>
    </font>
    <font>
      <b/>
      <sz val="9"/>
      <name val="Arial Narrow"/>
      <family val="2"/>
    </font>
    <font>
      <sz val="11"/>
      <color indexed="8"/>
      <name val="Calibri"/>
      <family val="2"/>
    </font>
    <font>
      <b/>
      <sz val="11"/>
      <color indexed="52"/>
      <name val="Calibri"/>
      <family val="2"/>
    </font>
    <font>
      <sz val="11"/>
      <color indexed="10"/>
      <name val="Calibri"/>
      <family val="2"/>
    </font>
    <font>
      <sz val="11"/>
      <color indexed="62"/>
      <name val="Calibri"/>
      <family val="2"/>
    </font>
    <font>
      <sz val="11"/>
      <color indexed="9"/>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b/>
      <sz val="11"/>
      <color indexed="60"/>
      <name val="Arial Narrow"/>
      <family val="2"/>
    </font>
    <font>
      <sz val="9"/>
      <color indexed="60"/>
      <name val="Arial Narrow"/>
      <family val="2"/>
    </font>
    <font>
      <b/>
      <sz val="9"/>
      <color indexed="6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C00000"/>
      <name val="Arial Narrow"/>
      <family val="2"/>
    </font>
    <font>
      <sz val="9"/>
      <color rgb="FFC00000"/>
      <name val="Arial Narrow"/>
      <family val="2"/>
    </font>
    <font>
      <b/>
      <sz val="9"/>
      <color rgb="FFC0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double">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style="thin"/>
      <top style="thin"/>
      <bottom/>
    </border>
    <border>
      <left style="thin"/>
      <right style="thin"/>
      <top style="thin"/>
      <bottom/>
    </border>
    <border>
      <left style="thin"/>
      <right style="medium"/>
      <top style="thin"/>
      <bottom/>
    </border>
    <border>
      <left/>
      <right style="thin"/>
      <top style="thin"/>
      <bottom/>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right style="thin"/>
      <top style="thin"/>
      <bottom style="thin"/>
    </border>
    <border>
      <left style="medium"/>
      <right style="thin"/>
      <top/>
      <bottom/>
    </border>
    <border>
      <left style="thin"/>
      <right style="thin"/>
      <top/>
      <bottom/>
    </border>
    <border>
      <left style="thin"/>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bottom style="medium"/>
    </border>
    <border>
      <left style="thin"/>
      <right style="thin"/>
      <top/>
      <bottom style="medium"/>
    </border>
    <border>
      <left style="thin"/>
      <right style="medium"/>
      <top/>
      <bottom style="medium"/>
    </border>
    <border>
      <left/>
      <right style="thin"/>
      <top style="medium"/>
      <bottom style="thin"/>
    </border>
    <border>
      <left style="thin"/>
      <right style="thin"/>
      <top style="medium"/>
      <bottom style="thin"/>
    </border>
    <border>
      <left style="thin"/>
      <right style="medium"/>
      <top style="medium"/>
      <bottom style="thin"/>
    </border>
    <border>
      <left style="medium"/>
      <right/>
      <top/>
      <bottom style="medium"/>
    </border>
    <border>
      <left/>
      <right/>
      <top/>
      <bottom style="medium"/>
    </border>
    <border>
      <left/>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top style="medium"/>
      <bottom style="thin"/>
    </border>
    <border>
      <left style="thin"/>
      <right/>
      <top style="thin"/>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7" fontId="1" fillId="0" borderId="0" applyFill="0" applyBorder="0" applyAlignment="0" applyProtection="0"/>
    <xf numFmtId="176" fontId="1" fillId="0" borderId="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2"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ill="0" applyBorder="0" applyAlignment="0" applyProtection="0"/>
    <xf numFmtId="0" fontId="1"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0" fontId="1" fillId="0" borderId="0">
      <alignment/>
      <protection/>
    </xf>
  </cellStyleXfs>
  <cellXfs count="406">
    <xf numFmtId="0" fontId="0" fillId="0" borderId="0" xfId="0" applyAlignment="1">
      <alignment/>
    </xf>
    <xf numFmtId="0" fontId="0" fillId="0" borderId="0" xfId="0" applyNumberFormat="1" applyFont="1" applyAlignment="1">
      <alignment/>
    </xf>
    <xf numFmtId="0" fontId="0" fillId="33" borderId="0" xfId="0" applyNumberFormat="1" applyFont="1" applyFill="1" applyBorder="1" applyAlignment="1">
      <alignment/>
    </xf>
    <xf numFmtId="0" fontId="0" fillId="33" borderId="0" xfId="0" applyNumberFormat="1" applyFont="1" applyFill="1" applyAlignment="1">
      <alignment/>
    </xf>
    <xf numFmtId="0" fontId="0" fillId="0" borderId="0" xfId="0" applyNumberFormat="1" applyFont="1" applyBorder="1" applyAlignment="1">
      <alignment/>
    </xf>
    <xf numFmtId="2" fontId="0" fillId="0" borderId="0" xfId="0" applyNumberFormat="1" applyFont="1" applyAlignment="1">
      <alignment/>
    </xf>
    <xf numFmtId="0" fontId="0" fillId="0" borderId="0" xfId="0" applyFont="1" applyAlignment="1">
      <alignment/>
    </xf>
    <xf numFmtId="0" fontId="2" fillId="0" borderId="0" xfId="0" applyNumberFormat="1" applyFont="1"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2" fillId="0" borderId="0" xfId="0" applyFont="1" applyAlignment="1">
      <alignment/>
    </xf>
    <xf numFmtId="0" fontId="2" fillId="34" borderId="0" xfId="0" applyFont="1" applyFill="1" applyAlignment="1">
      <alignment horizontal="left" vertical="center" wrapText="1"/>
    </xf>
    <xf numFmtId="0" fontId="2" fillId="0" borderId="0" xfId="0" applyFont="1" applyFill="1" applyAlignment="1">
      <alignment horizontal="center"/>
    </xf>
    <xf numFmtId="0" fontId="2" fillId="0" borderId="0" xfId="0" applyFont="1" applyFill="1" applyAlignment="1">
      <alignment/>
    </xf>
    <xf numFmtId="0" fontId="2" fillId="0" borderId="0" xfId="0" applyNumberFormat="1" applyFont="1" applyFill="1" applyAlignment="1">
      <alignment horizontal="right"/>
    </xf>
    <xf numFmtId="0" fontId="3" fillId="0" borderId="0" xfId="0" applyNumberFormat="1" applyFont="1" applyFill="1" applyAlignment="1">
      <alignment/>
    </xf>
    <xf numFmtId="0" fontId="4" fillId="0" borderId="0" xfId="0" applyNumberFormat="1" applyFont="1" applyFill="1" applyAlignment="1">
      <alignment/>
    </xf>
    <xf numFmtId="0" fontId="3" fillId="0" borderId="0" xfId="0" applyNumberFormat="1" applyFont="1" applyAlignment="1">
      <alignment/>
    </xf>
    <xf numFmtId="2" fontId="4" fillId="0" borderId="0" xfId="0" applyNumberFormat="1" applyFont="1" applyFill="1" applyAlignment="1">
      <alignment/>
    </xf>
    <xf numFmtId="0" fontId="4" fillId="0" borderId="0" xfId="0" applyNumberFormat="1" applyFont="1" applyFill="1" applyAlignment="1">
      <alignment horizontal="right"/>
    </xf>
    <xf numFmtId="0" fontId="4" fillId="33" borderId="10" xfId="0" applyNumberFormat="1" applyFont="1" applyFill="1" applyBorder="1" applyAlignment="1">
      <alignment/>
    </xf>
    <xf numFmtId="0" fontId="4" fillId="33" borderId="10" xfId="0" applyNumberFormat="1" applyFont="1" applyFill="1" applyBorder="1" applyAlignment="1">
      <alignment horizontal="right"/>
    </xf>
    <xf numFmtId="0" fontId="4" fillId="33" borderId="11" xfId="0" applyNumberFormat="1" applyFont="1" applyFill="1" applyBorder="1" applyAlignment="1">
      <alignment/>
    </xf>
    <xf numFmtId="0" fontId="4" fillId="33" borderId="12" xfId="0" applyNumberFormat="1" applyFont="1" applyFill="1" applyBorder="1" applyAlignment="1">
      <alignment/>
    </xf>
    <xf numFmtId="0" fontId="4" fillId="33" borderId="13" xfId="0" applyNumberFormat="1" applyFont="1" applyFill="1" applyBorder="1" applyAlignment="1">
      <alignment/>
    </xf>
    <xf numFmtId="0" fontId="4" fillId="33" borderId="12" xfId="0" applyNumberFormat="1" applyFont="1" applyFill="1" applyBorder="1" applyAlignment="1">
      <alignment horizontal="center"/>
    </xf>
    <xf numFmtId="0" fontId="4" fillId="33" borderId="13" xfId="0" applyNumberFormat="1" applyFont="1" applyFill="1" applyBorder="1" applyAlignment="1">
      <alignment horizontal="center"/>
    </xf>
    <xf numFmtId="0" fontId="4" fillId="33" borderId="14" xfId="0" applyNumberFormat="1" applyFont="1" applyFill="1" applyBorder="1" applyAlignment="1">
      <alignment horizontal="center"/>
    </xf>
    <xf numFmtId="0" fontId="4" fillId="33" borderId="14" xfId="0" applyNumberFormat="1" applyFont="1" applyFill="1" applyBorder="1" applyAlignment="1">
      <alignment horizontal="right"/>
    </xf>
    <xf numFmtId="0" fontId="4" fillId="33" borderId="15" xfId="0" applyNumberFormat="1" applyFont="1" applyFill="1" applyBorder="1" applyAlignment="1">
      <alignment horizontal="right"/>
    </xf>
    <xf numFmtId="0" fontId="4" fillId="33" borderId="16" xfId="0" applyNumberFormat="1" applyFont="1" applyFill="1" applyBorder="1" applyAlignment="1">
      <alignment horizontal="center"/>
    </xf>
    <xf numFmtId="0" fontId="4" fillId="33" borderId="17" xfId="0" applyNumberFormat="1" applyFont="1" applyFill="1" applyBorder="1" applyAlignment="1">
      <alignment horizontal="center"/>
    </xf>
    <xf numFmtId="0" fontId="4" fillId="33" borderId="18" xfId="0" applyNumberFormat="1" applyFont="1" applyFill="1" applyBorder="1" applyAlignment="1">
      <alignment horizontal="center"/>
    </xf>
    <xf numFmtId="0" fontId="4" fillId="33" borderId="18" xfId="0" applyNumberFormat="1" applyFont="1" applyFill="1" applyBorder="1" applyAlignment="1">
      <alignment/>
    </xf>
    <xf numFmtId="0" fontId="4" fillId="33" borderId="18" xfId="0" applyNumberFormat="1" applyFont="1" applyFill="1" applyBorder="1" applyAlignment="1">
      <alignment horizontal="right"/>
    </xf>
    <xf numFmtId="0" fontId="4" fillId="33" borderId="19" xfId="0" applyNumberFormat="1" applyFont="1" applyFill="1" applyBorder="1" applyAlignment="1">
      <alignment horizontal="right"/>
    </xf>
    <xf numFmtId="0" fontId="4" fillId="33" borderId="20" xfId="0" applyNumberFormat="1" applyFont="1" applyFill="1" applyBorder="1" applyAlignment="1">
      <alignment horizontal="center"/>
    </xf>
    <xf numFmtId="0" fontId="4" fillId="33" borderId="21" xfId="0" applyNumberFormat="1" applyFont="1" applyFill="1" applyBorder="1" applyAlignment="1">
      <alignment horizontal="center"/>
    </xf>
    <xf numFmtId="0" fontId="3" fillId="0" borderId="15" xfId="0" applyNumberFormat="1" applyFont="1" applyFill="1" applyBorder="1" applyAlignment="1">
      <alignment horizontal="center"/>
    </xf>
    <xf numFmtId="0" fontId="3" fillId="0" borderId="15" xfId="0" applyNumberFormat="1" applyFont="1" applyFill="1" applyBorder="1" applyAlignment="1">
      <alignment horizontal="left"/>
    </xf>
    <xf numFmtId="0" fontId="4" fillId="0" borderId="15" xfId="0" applyNumberFormat="1" applyFont="1" applyFill="1" applyBorder="1" applyAlignment="1">
      <alignment horizontal="center"/>
    </xf>
    <xf numFmtId="0" fontId="4" fillId="0" borderId="15" xfId="0" applyNumberFormat="1" applyFont="1" applyFill="1" applyBorder="1" applyAlignment="1">
      <alignment horizontal="right"/>
    </xf>
    <xf numFmtId="0" fontId="4" fillId="0" borderId="22" xfId="0" applyNumberFormat="1" applyFont="1" applyFill="1" applyBorder="1" applyAlignment="1">
      <alignment horizontal="right"/>
    </xf>
    <xf numFmtId="0" fontId="4" fillId="0" borderId="22" xfId="0" applyNumberFormat="1" applyFont="1" applyFill="1" applyBorder="1" applyAlignment="1">
      <alignment horizontal="left" wrapText="1"/>
    </xf>
    <xf numFmtId="0" fontId="4" fillId="0" borderId="22" xfId="0" applyNumberFormat="1" applyFont="1" applyFill="1" applyBorder="1" applyAlignment="1">
      <alignment horizontal="center"/>
    </xf>
    <xf numFmtId="2" fontId="4" fillId="0" borderId="22" xfId="0" applyNumberFormat="1" applyFont="1" applyFill="1" applyBorder="1" applyAlignment="1">
      <alignment horizontal="center"/>
    </xf>
    <xf numFmtId="178" fontId="4" fillId="34" borderId="22" xfId="0" applyNumberFormat="1" applyFont="1" applyFill="1" applyBorder="1" applyAlignment="1">
      <alignment horizontal="right" vertical="center" wrapText="1"/>
    </xf>
    <xf numFmtId="178" fontId="5" fillId="34" borderId="22" xfId="0" applyNumberFormat="1" applyFont="1" applyFill="1" applyBorder="1" applyAlignment="1">
      <alignment horizontal="center"/>
    </xf>
    <xf numFmtId="178" fontId="4" fillId="0" borderId="22" xfId="0" applyNumberFormat="1" applyFont="1" applyFill="1" applyBorder="1" applyAlignment="1">
      <alignment horizontal="right" vertical="center" wrapText="1"/>
    </xf>
    <xf numFmtId="0" fontId="4" fillId="0" borderId="22" xfId="0" applyFont="1" applyFill="1" applyBorder="1" applyAlignment="1">
      <alignment wrapText="1"/>
    </xf>
    <xf numFmtId="178" fontId="5" fillId="0" borderId="22" xfId="0" applyNumberFormat="1" applyFont="1" applyFill="1" applyBorder="1" applyAlignment="1">
      <alignment horizontal="center"/>
    </xf>
    <xf numFmtId="0" fontId="4" fillId="0" borderId="22" xfId="0" applyFont="1" applyFill="1" applyBorder="1" applyAlignment="1">
      <alignment horizontal="left" vertical="top" wrapText="1"/>
    </xf>
    <xf numFmtId="0" fontId="4" fillId="0" borderId="22" xfId="0" applyNumberFormat="1" applyFont="1" applyFill="1" applyBorder="1" applyAlignment="1">
      <alignment horizontal="center" vertical="top"/>
    </xf>
    <xf numFmtId="2" fontId="4" fillId="0" borderId="22" xfId="0" applyNumberFormat="1" applyFont="1" applyFill="1" applyBorder="1" applyAlignment="1">
      <alignment horizontal="center" vertical="top"/>
    </xf>
    <xf numFmtId="178" fontId="4" fillId="0" borderId="22" xfId="0" applyNumberFormat="1" applyFont="1" applyFill="1" applyBorder="1" applyAlignment="1">
      <alignment horizontal="left" vertical="top" wrapText="1"/>
    </xf>
    <xf numFmtId="178" fontId="5" fillId="0" borderId="22" xfId="0" applyNumberFormat="1" applyFont="1" applyFill="1" applyBorder="1" applyAlignment="1">
      <alignment horizontal="left" vertical="top"/>
    </xf>
    <xf numFmtId="0" fontId="4" fillId="0" borderId="22" xfId="0" applyFont="1" applyFill="1" applyBorder="1" applyAlignment="1">
      <alignment horizontal="center"/>
    </xf>
    <xf numFmtId="0" fontId="4" fillId="0" borderId="19" xfId="0" applyNumberFormat="1" applyFont="1" applyFill="1" applyBorder="1" applyAlignment="1">
      <alignment horizontal="right"/>
    </xf>
    <xf numFmtId="0" fontId="4" fillId="0" borderId="19" xfId="0" applyFont="1" applyFill="1" applyBorder="1" applyAlignment="1">
      <alignment horizontal="right"/>
    </xf>
    <xf numFmtId="0" fontId="4" fillId="0" borderId="19" xfId="0" applyNumberFormat="1" applyFont="1" applyFill="1" applyBorder="1" applyAlignment="1">
      <alignment horizontal="center"/>
    </xf>
    <xf numFmtId="2" fontId="4" fillId="0" borderId="19" xfId="0" applyNumberFormat="1" applyFont="1" applyFill="1" applyBorder="1" applyAlignment="1">
      <alignment horizontal="center"/>
    </xf>
    <xf numFmtId="2" fontId="3" fillId="0" borderId="19" xfId="0" applyNumberFormat="1" applyFont="1" applyFill="1" applyBorder="1" applyAlignment="1">
      <alignment/>
    </xf>
    <xf numFmtId="0" fontId="4" fillId="0" borderId="17" xfId="0" applyNumberFormat="1" applyFont="1" applyFill="1" applyBorder="1" applyAlignment="1">
      <alignment horizontal="center"/>
    </xf>
    <xf numFmtId="0" fontId="3" fillId="0" borderId="17" xfId="0" applyNumberFormat="1" applyFont="1" applyFill="1" applyBorder="1" applyAlignment="1">
      <alignment horizontal="right"/>
    </xf>
    <xf numFmtId="0" fontId="4" fillId="0" borderId="17" xfId="0" applyNumberFormat="1" applyFont="1" applyFill="1" applyBorder="1" applyAlignment="1">
      <alignment horizontal="right"/>
    </xf>
    <xf numFmtId="2" fontId="4" fillId="0" borderId="17" xfId="0" applyNumberFormat="1" applyFont="1" applyFill="1" applyBorder="1" applyAlignment="1">
      <alignment horizontal="center"/>
    </xf>
    <xf numFmtId="2" fontId="3" fillId="0" borderId="17" xfId="0" applyNumberFormat="1" applyFont="1" applyFill="1" applyBorder="1" applyAlignment="1">
      <alignment horizontal="center"/>
    </xf>
    <xf numFmtId="0" fontId="3" fillId="0" borderId="22" xfId="0" applyNumberFormat="1" applyFont="1" applyFill="1" applyBorder="1" applyAlignment="1">
      <alignment horizontal="right"/>
    </xf>
    <xf numFmtId="0" fontId="3" fillId="0" borderId="22" xfId="0" applyNumberFormat="1" applyFont="1" applyFill="1" applyBorder="1" applyAlignment="1">
      <alignment horizontal="center"/>
    </xf>
    <xf numFmtId="2" fontId="3" fillId="0" borderId="22" xfId="0" applyNumberFormat="1" applyFont="1" applyFill="1" applyBorder="1" applyAlignment="1">
      <alignment horizontal="center"/>
    </xf>
    <xf numFmtId="0" fontId="4" fillId="0" borderId="22" xfId="0" applyNumberFormat="1" applyFont="1" applyFill="1" applyBorder="1" applyAlignment="1">
      <alignment/>
    </xf>
    <xf numFmtId="2" fontId="4" fillId="0" borderId="22" xfId="0" applyNumberFormat="1" applyFont="1" applyFill="1" applyBorder="1" applyAlignment="1">
      <alignment/>
    </xf>
    <xf numFmtId="2" fontId="3" fillId="0" borderId="22" xfId="0" applyNumberFormat="1" applyFont="1" applyFill="1" applyBorder="1" applyAlignment="1">
      <alignment/>
    </xf>
    <xf numFmtId="0" fontId="4" fillId="0" borderId="0" xfId="0" applyNumberFormat="1" applyFont="1" applyFill="1" applyBorder="1" applyAlignment="1">
      <alignment/>
    </xf>
    <xf numFmtId="0" fontId="3" fillId="0" borderId="0" xfId="0" applyNumberFormat="1" applyFont="1" applyFill="1" applyBorder="1" applyAlignment="1">
      <alignment horizontal="right"/>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2" fontId="4" fillId="0" borderId="0" xfId="0" applyNumberFormat="1" applyFont="1" applyFill="1" applyBorder="1" applyAlignment="1">
      <alignment horizontal="center"/>
    </xf>
    <xf numFmtId="2" fontId="4" fillId="0" borderId="0" xfId="0" applyNumberFormat="1" applyFont="1" applyFill="1" applyBorder="1" applyAlignment="1">
      <alignment/>
    </xf>
    <xf numFmtId="2" fontId="3" fillId="0" borderId="0" xfId="0" applyNumberFormat="1" applyFont="1" applyFill="1" applyBorder="1" applyAlignment="1">
      <alignment/>
    </xf>
    <xf numFmtId="179" fontId="4" fillId="0" borderId="0" xfId="0" applyNumberFormat="1" applyFont="1" applyFill="1" applyAlignment="1">
      <alignment/>
    </xf>
    <xf numFmtId="0" fontId="4" fillId="0" borderId="0" xfId="0" applyFont="1" applyAlignment="1">
      <alignment horizontal="left" vertical="center"/>
    </xf>
    <xf numFmtId="0" fontId="4" fillId="0" borderId="0" xfId="0" applyFont="1" applyAlignment="1">
      <alignment/>
    </xf>
    <xf numFmtId="49" fontId="4" fillId="0" borderId="0" xfId="0" applyNumberFormat="1" applyFont="1" applyAlignment="1">
      <alignment/>
    </xf>
    <xf numFmtId="2" fontId="4" fillId="0" borderId="0" xfId="0" applyNumberFormat="1" applyFont="1" applyAlignment="1">
      <alignment/>
    </xf>
    <xf numFmtId="0" fontId="5" fillId="34" borderId="0" xfId="0" applyFont="1" applyFill="1" applyAlignment="1">
      <alignment/>
    </xf>
    <xf numFmtId="0" fontId="5" fillId="34" borderId="0" xfId="0" applyNumberFormat="1" applyFont="1" applyFill="1" applyAlignment="1">
      <alignment horizontal="right"/>
    </xf>
    <xf numFmtId="2" fontId="5" fillId="34" borderId="0" xfId="0" applyNumberFormat="1" applyFont="1" applyFill="1" applyAlignment="1">
      <alignment/>
    </xf>
    <xf numFmtId="0" fontId="5" fillId="34" borderId="0" xfId="0" applyNumberFormat="1" applyFont="1" applyFill="1" applyAlignment="1">
      <alignment/>
    </xf>
    <xf numFmtId="0" fontId="6" fillId="34" borderId="0" xfId="0" applyNumberFormat="1" applyFont="1" applyFill="1" applyAlignment="1">
      <alignment/>
    </xf>
    <xf numFmtId="49" fontId="3" fillId="0" borderId="0" xfId="0" applyNumberFormat="1" applyFont="1" applyBorder="1" applyAlignment="1">
      <alignment horizontal="left"/>
    </xf>
    <xf numFmtId="2" fontId="3" fillId="0" borderId="0" xfId="0" applyNumberFormat="1" applyFont="1" applyBorder="1" applyAlignment="1">
      <alignment horizontal="left"/>
    </xf>
    <xf numFmtId="0" fontId="4" fillId="0" borderId="0" xfId="0" applyNumberFormat="1" applyFont="1" applyFill="1" applyAlignment="1">
      <alignment horizontal="left"/>
    </xf>
    <xf numFmtId="0" fontId="6" fillId="34" borderId="0" xfId="0" applyNumberFormat="1" applyFont="1" applyFill="1" applyAlignment="1">
      <alignment horizontal="left"/>
    </xf>
    <xf numFmtId="0" fontId="4" fillId="33" borderId="10" xfId="0" applyFont="1" applyFill="1" applyBorder="1" applyAlignment="1">
      <alignment horizontal="center"/>
    </xf>
    <xf numFmtId="0" fontId="4" fillId="33" borderId="23" xfId="0" applyFont="1" applyFill="1" applyBorder="1" applyAlignment="1">
      <alignment horizontal="center"/>
    </xf>
    <xf numFmtId="0" fontId="4" fillId="33" borderId="24" xfId="0" applyFont="1" applyFill="1" applyBorder="1" applyAlignment="1">
      <alignment horizontal="center"/>
    </xf>
    <xf numFmtId="0" fontId="4" fillId="33" borderId="14" xfId="0" applyFont="1" applyFill="1" applyBorder="1" applyAlignment="1">
      <alignment horizontal="center"/>
    </xf>
    <xf numFmtId="0" fontId="4" fillId="33" borderId="15" xfId="0" applyFont="1" applyFill="1" applyBorder="1" applyAlignment="1">
      <alignment horizontal="center"/>
    </xf>
    <xf numFmtId="0" fontId="4" fillId="33" borderId="0" xfId="0" applyFont="1" applyFill="1" applyBorder="1" applyAlignment="1">
      <alignment horizontal="center"/>
    </xf>
    <xf numFmtId="0" fontId="4" fillId="33" borderId="25" xfId="0" applyFont="1" applyFill="1" applyBorder="1" applyAlignment="1">
      <alignment horizontal="center"/>
    </xf>
    <xf numFmtId="0" fontId="4" fillId="33" borderId="18" xfId="0" applyFont="1" applyFill="1" applyBorder="1" applyAlignment="1">
      <alignment horizontal="center"/>
    </xf>
    <xf numFmtId="0" fontId="4" fillId="0" borderId="17" xfId="0" applyFont="1" applyFill="1" applyBorder="1" applyAlignment="1">
      <alignment horizontal="center" vertical="center"/>
    </xf>
    <xf numFmtId="49" fontId="4" fillId="0" borderId="26"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22" xfId="0" applyFont="1" applyBorder="1" applyAlignment="1">
      <alignment horizontal="center" vertical="top" wrapText="1"/>
    </xf>
    <xf numFmtId="49" fontId="4" fillId="0" borderId="26" xfId="0" applyNumberFormat="1" applyFont="1" applyFill="1" applyBorder="1" applyAlignment="1">
      <alignment horizontal="left" vertical="center"/>
    </xf>
    <xf numFmtId="2" fontId="4" fillId="0" borderId="22" xfId="0" applyNumberFormat="1" applyFont="1" applyFill="1" applyBorder="1" applyAlignment="1">
      <alignment horizontal="center" vertical="center"/>
    </xf>
    <xf numFmtId="0" fontId="4" fillId="34" borderId="11" xfId="0" applyNumberFormat="1" applyFont="1" applyFill="1" applyBorder="1" applyAlignment="1">
      <alignment vertical="center"/>
    </xf>
    <xf numFmtId="0" fontId="4" fillId="34" borderId="22" xfId="0" applyNumberFormat="1" applyFont="1" applyFill="1" applyBorder="1" applyAlignment="1">
      <alignment horizontal="center"/>
    </xf>
    <xf numFmtId="2" fontId="4" fillId="34" borderId="22" xfId="0" applyNumberFormat="1" applyFont="1" applyFill="1" applyBorder="1" applyAlignment="1">
      <alignment horizontal="center" vertical="top"/>
    </xf>
    <xf numFmtId="0" fontId="4" fillId="34" borderId="11" xfId="0" applyNumberFormat="1" applyFont="1" applyFill="1" applyBorder="1" applyAlignment="1">
      <alignment vertical="top" wrapText="1"/>
    </xf>
    <xf numFmtId="0" fontId="4" fillId="34" borderId="22" xfId="0" applyFont="1" applyFill="1" applyBorder="1" applyAlignment="1">
      <alignment horizontal="center"/>
    </xf>
    <xf numFmtId="0" fontId="4" fillId="34" borderId="22" xfId="0" applyNumberFormat="1" applyFont="1" applyFill="1" applyBorder="1" applyAlignment="1">
      <alignment horizontal="center" vertical="top"/>
    </xf>
    <xf numFmtId="0" fontId="4" fillId="34" borderId="10" xfId="0" applyNumberFormat="1" applyFont="1" applyFill="1" applyBorder="1" applyAlignment="1">
      <alignment vertical="top" wrapText="1"/>
    </xf>
    <xf numFmtId="0" fontId="4" fillId="34" borderId="23" xfId="0" applyNumberFormat="1" applyFont="1" applyFill="1" applyBorder="1" applyAlignment="1">
      <alignment horizontal="center"/>
    </xf>
    <xf numFmtId="2" fontId="4" fillId="34" borderId="23" xfId="0" applyNumberFormat="1" applyFont="1" applyFill="1" applyBorder="1" applyAlignment="1">
      <alignment horizontal="center" vertical="top"/>
    </xf>
    <xf numFmtId="178" fontId="4" fillId="34" borderId="23" xfId="0" applyNumberFormat="1" applyFont="1" applyFill="1" applyBorder="1" applyAlignment="1">
      <alignment horizontal="right" vertical="center" wrapText="1"/>
    </xf>
    <xf numFmtId="178" fontId="5" fillId="34" borderId="23" xfId="0" applyNumberFormat="1" applyFont="1" applyFill="1" applyBorder="1" applyAlignment="1">
      <alignment horizontal="center"/>
    </xf>
    <xf numFmtId="0" fontId="4" fillId="0" borderId="23" xfId="0" applyFont="1" applyBorder="1" applyAlignment="1">
      <alignment horizontal="center" vertical="top" wrapText="1"/>
    </xf>
    <xf numFmtId="0" fontId="4" fillId="34" borderId="23" xfId="0" applyNumberFormat="1" applyFont="1" applyFill="1" applyBorder="1" applyAlignment="1">
      <alignment vertical="top" wrapText="1"/>
    </xf>
    <xf numFmtId="0" fontId="4" fillId="34" borderId="23" xfId="0" applyNumberFormat="1" applyFont="1" applyFill="1" applyBorder="1" applyAlignment="1">
      <alignment horizontal="center" vertical="top"/>
    </xf>
    <xf numFmtId="0" fontId="4" fillId="34" borderId="22" xfId="0" applyNumberFormat="1" applyFont="1" applyFill="1" applyBorder="1" applyAlignment="1">
      <alignment vertical="top" wrapText="1"/>
    </xf>
    <xf numFmtId="0" fontId="4" fillId="0" borderId="22" xfId="57" applyFont="1" applyFill="1" applyBorder="1" applyAlignment="1">
      <alignment horizontal="left" vertical="top" wrapText="1"/>
      <protection/>
    </xf>
    <xf numFmtId="0" fontId="4" fillId="0" borderId="22" xfId="57" applyFont="1" applyFill="1" applyBorder="1" applyAlignment="1">
      <alignment horizontal="center" vertical="top" wrapText="1"/>
      <protection/>
    </xf>
    <xf numFmtId="2" fontId="4" fillId="0" borderId="22" xfId="57" applyNumberFormat="1" applyFont="1" applyFill="1" applyBorder="1" applyAlignment="1">
      <alignment horizontal="center" vertical="top" wrapText="1"/>
      <protection/>
    </xf>
    <xf numFmtId="0" fontId="4" fillId="0" borderId="23" xfId="57" applyFont="1" applyFill="1" applyBorder="1" applyAlignment="1">
      <alignment horizontal="left" vertical="top" wrapText="1"/>
      <protection/>
    </xf>
    <xf numFmtId="0" fontId="4" fillId="0" borderId="23" xfId="57" applyFont="1" applyFill="1" applyBorder="1" applyAlignment="1">
      <alignment horizontal="center" vertical="top" wrapText="1"/>
      <protection/>
    </xf>
    <xf numFmtId="2" fontId="4" fillId="0" borderId="23" xfId="57" applyNumberFormat="1" applyFont="1" applyFill="1" applyBorder="1" applyAlignment="1">
      <alignment horizontal="center" vertical="top" wrapText="1"/>
      <protection/>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0" fontId="4" fillId="0" borderId="10" xfId="57" applyFont="1" applyFill="1" applyBorder="1" applyAlignment="1">
      <alignment horizontal="left" vertical="top" wrapText="1"/>
      <protection/>
    </xf>
    <xf numFmtId="0" fontId="4" fillId="0" borderId="21" xfId="0" applyFont="1" applyBorder="1" applyAlignment="1">
      <alignment horizontal="center" vertical="top" wrapText="1"/>
    </xf>
    <xf numFmtId="179" fontId="4" fillId="0" borderId="27" xfId="60" applyNumberFormat="1" applyFont="1" applyFill="1" applyBorder="1" applyAlignment="1">
      <alignment horizontal="left" vertical="top" wrapText="1"/>
      <protection/>
    </xf>
    <xf numFmtId="179" fontId="4" fillId="0" borderId="21" xfId="60" applyNumberFormat="1" applyFont="1" applyFill="1" applyBorder="1" applyAlignment="1">
      <alignment horizontal="center" vertical="top"/>
      <protection/>
    </xf>
    <xf numFmtId="2" fontId="4" fillId="0" borderId="21" xfId="60" applyNumberFormat="1" applyFont="1" applyFill="1" applyBorder="1" applyAlignment="1">
      <alignment horizontal="center" vertical="top"/>
      <protection/>
    </xf>
    <xf numFmtId="2" fontId="4" fillId="0" borderId="21" xfId="60" applyNumberFormat="1" applyFont="1" applyFill="1" applyBorder="1" applyAlignment="1">
      <alignment horizontal="center" vertical="top" wrapText="1"/>
      <protection/>
    </xf>
    <xf numFmtId="4" fontId="4" fillId="0" borderId="21" xfId="0" applyNumberFormat="1" applyFont="1" applyFill="1" applyBorder="1" applyAlignment="1">
      <alignment horizontal="center" vertical="top"/>
    </xf>
    <xf numFmtId="0" fontId="4" fillId="0" borderId="21" xfId="0" applyFont="1" applyBorder="1" applyAlignment="1">
      <alignment horizontal="center"/>
    </xf>
    <xf numFmtId="0" fontId="4" fillId="0" borderId="21" xfId="0" applyFont="1" applyBorder="1" applyAlignment="1">
      <alignment/>
    </xf>
    <xf numFmtId="0" fontId="4" fillId="0" borderId="17" xfId="0" applyFont="1" applyBorder="1" applyAlignment="1">
      <alignment/>
    </xf>
    <xf numFmtId="0" fontId="3" fillId="0" borderId="17" xfId="59" applyFont="1" applyFill="1" applyBorder="1" applyAlignment="1">
      <alignment horizontal="right" vertical="center" wrapText="1"/>
      <protection/>
    </xf>
    <xf numFmtId="0" fontId="3" fillId="0" borderId="17" xfId="0" applyFont="1" applyFill="1" applyBorder="1" applyAlignment="1">
      <alignment horizontal="right" vertical="center" wrapText="1"/>
    </xf>
    <xf numFmtId="2" fontId="3" fillId="0" borderId="17" xfId="72" applyNumberFormat="1" applyFont="1" applyFill="1" applyBorder="1" applyAlignment="1">
      <alignment horizontal="right" vertical="center" wrapText="1"/>
      <protection/>
    </xf>
    <xf numFmtId="2" fontId="4" fillId="0" borderId="17" xfId="72" applyNumberFormat="1" applyFont="1" applyFill="1" applyBorder="1" applyAlignment="1">
      <alignment horizontal="right" vertical="center" wrapText="1"/>
      <protection/>
    </xf>
    <xf numFmtId="0" fontId="4" fillId="0" borderId="22" xfId="0" applyFont="1" applyBorder="1" applyAlignment="1">
      <alignment horizontal="center" vertical="center"/>
    </xf>
    <xf numFmtId="0" fontId="3" fillId="0" borderId="22" xfId="59" applyFont="1" applyFill="1" applyBorder="1" applyAlignment="1">
      <alignment horizontal="right" vertical="center" wrapText="1"/>
      <protection/>
    </xf>
    <xf numFmtId="9" fontId="3" fillId="0" borderId="22" xfId="59" applyNumberFormat="1" applyFont="1" applyFill="1" applyBorder="1" applyAlignment="1">
      <alignment horizontal="center" vertical="center" wrapText="1"/>
      <protection/>
    </xf>
    <xf numFmtId="0" fontId="3" fillId="0" borderId="22" xfId="0" applyFont="1" applyFill="1" applyBorder="1" applyAlignment="1">
      <alignment horizontal="right"/>
    </xf>
    <xf numFmtId="9" fontId="3" fillId="0" borderId="22" xfId="59" applyNumberFormat="1" applyFont="1" applyFill="1" applyBorder="1" applyAlignment="1">
      <alignment horizontal="right" vertical="center" wrapText="1"/>
      <protection/>
    </xf>
    <xf numFmtId="0" fontId="3" fillId="0" borderId="22" xfId="0" applyFont="1" applyFill="1" applyBorder="1" applyAlignment="1">
      <alignment horizontal="right" vertical="center" wrapText="1"/>
    </xf>
    <xf numFmtId="2" fontId="3" fillId="0" borderId="22" xfId="0" applyNumberFormat="1" applyFont="1" applyFill="1" applyBorder="1" applyAlignment="1">
      <alignment horizontal="right" vertical="center" wrapText="1"/>
    </xf>
    <xf numFmtId="0" fontId="4" fillId="0" borderId="22" xfId="0" applyFont="1" applyBorder="1" applyAlignment="1">
      <alignment/>
    </xf>
    <xf numFmtId="2" fontId="3" fillId="0" borderId="22" xfId="59" applyNumberFormat="1" applyFont="1" applyFill="1" applyBorder="1" applyAlignment="1">
      <alignment horizontal="right" vertical="center" wrapText="1"/>
      <protection/>
    </xf>
    <xf numFmtId="0" fontId="4" fillId="0" borderId="22" xfId="0" applyNumberFormat="1" applyFont="1" applyBorder="1" applyAlignment="1">
      <alignment horizontal="left" vertical="center"/>
    </xf>
    <xf numFmtId="0" fontId="4" fillId="0" borderId="22" xfId="0" applyNumberFormat="1" applyFont="1" applyBorder="1" applyAlignment="1">
      <alignment horizontal="center" vertical="center"/>
    </xf>
    <xf numFmtId="2" fontId="4" fillId="0" borderId="22" xfId="0" applyNumberFormat="1" applyFont="1" applyBorder="1" applyAlignment="1">
      <alignment horizontal="center" vertical="center"/>
    </xf>
    <xf numFmtId="0" fontId="4" fillId="0" borderId="0" xfId="0" applyFont="1" applyBorder="1" applyAlignment="1">
      <alignment vertical="center"/>
    </xf>
    <xf numFmtId="2" fontId="4" fillId="0" borderId="0" xfId="0" applyNumberFormat="1" applyFont="1" applyBorder="1" applyAlignment="1">
      <alignment vertical="center"/>
    </xf>
    <xf numFmtId="0" fontId="7" fillId="0" borderId="0" xfId="0" applyFont="1" applyAlignment="1">
      <alignment/>
    </xf>
    <xf numFmtId="0" fontId="4" fillId="0" borderId="0" xfId="0" applyNumberFormat="1" applyFont="1" applyAlignment="1">
      <alignment/>
    </xf>
    <xf numFmtId="0" fontId="7" fillId="0" borderId="0" xfId="0" applyFont="1" applyFill="1" applyAlignment="1">
      <alignment/>
    </xf>
    <xf numFmtId="0" fontId="7" fillId="0" borderId="0" xfId="0" applyFont="1" applyFill="1" applyBorder="1" applyAlignment="1">
      <alignment/>
    </xf>
    <xf numFmtId="0" fontId="7" fillId="33" borderId="23" xfId="0" applyFont="1" applyFill="1" applyBorder="1" applyAlignment="1">
      <alignment/>
    </xf>
    <xf numFmtId="0" fontId="7" fillId="33" borderId="10" xfId="0" applyFont="1" applyFill="1" applyBorder="1" applyAlignment="1">
      <alignment/>
    </xf>
    <xf numFmtId="0" fontId="7" fillId="33" borderId="11" xfId="0" applyFont="1" applyFill="1" applyBorder="1" applyAlignment="1">
      <alignment/>
    </xf>
    <xf numFmtId="0" fontId="7" fillId="33" borderId="12" xfId="0" applyFont="1" applyFill="1" applyBorder="1" applyAlignment="1">
      <alignment/>
    </xf>
    <xf numFmtId="0" fontId="7" fillId="33" borderId="13" xfId="0" applyFont="1" applyFill="1" applyBorder="1" applyAlignment="1">
      <alignment/>
    </xf>
    <xf numFmtId="0" fontId="7" fillId="33" borderId="15" xfId="0" applyFont="1" applyFill="1" applyBorder="1" applyAlignment="1">
      <alignment horizontal="center"/>
    </xf>
    <xf numFmtId="0" fontId="7" fillId="33" borderId="23" xfId="0" applyFont="1" applyFill="1" applyBorder="1" applyAlignment="1">
      <alignment horizontal="center"/>
    </xf>
    <xf numFmtId="0" fontId="7" fillId="33" borderId="15" xfId="0" applyFont="1" applyFill="1" applyBorder="1" applyAlignment="1">
      <alignment/>
    </xf>
    <xf numFmtId="0" fontId="7" fillId="33" borderId="22" xfId="0" applyFont="1" applyFill="1" applyBorder="1" applyAlignment="1">
      <alignment horizontal="center"/>
    </xf>
    <xf numFmtId="0" fontId="7" fillId="33" borderId="22" xfId="0" applyFont="1" applyFill="1" applyBorder="1" applyAlignment="1">
      <alignment/>
    </xf>
    <xf numFmtId="0" fontId="7" fillId="0" borderId="22" xfId="0" applyFont="1" applyBorder="1" applyAlignment="1">
      <alignment horizontal="center"/>
    </xf>
    <xf numFmtId="0" fontId="7" fillId="0" borderId="22" xfId="0" applyFont="1" applyBorder="1" applyAlignment="1">
      <alignment/>
    </xf>
    <xf numFmtId="2" fontId="7" fillId="0" borderId="22" xfId="0" applyNumberFormat="1" applyFont="1" applyBorder="1" applyAlignment="1">
      <alignment horizontal="center"/>
    </xf>
    <xf numFmtId="2" fontId="7" fillId="0" borderId="22" xfId="0" applyNumberFormat="1" applyFont="1" applyBorder="1" applyAlignment="1">
      <alignment/>
    </xf>
    <xf numFmtId="178" fontId="7" fillId="0" borderId="22" xfId="0" applyNumberFormat="1" applyFont="1" applyBorder="1" applyAlignment="1">
      <alignment horizontal="right"/>
    </xf>
    <xf numFmtId="0" fontId="7" fillId="0" borderId="21" xfId="0" applyFont="1" applyBorder="1" applyAlignment="1">
      <alignment horizontal="center"/>
    </xf>
    <xf numFmtId="0" fontId="7" fillId="0" borderId="21" xfId="0" applyFont="1" applyBorder="1" applyAlignment="1">
      <alignment/>
    </xf>
    <xf numFmtId="0" fontId="7" fillId="0" borderId="17" xfId="0" applyFont="1" applyBorder="1" applyAlignment="1">
      <alignment horizontal="center"/>
    </xf>
    <xf numFmtId="0" fontId="7" fillId="0" borderId="17"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0" xfId="0" applyFont="1" applyBorder="1" applyAlignment="1">
      <alignment/>
    </xf>
    <xf numFmtId="0" fontId="7" fillId="0" borderId="0" xfId="0" applyNumberFormat="1" applyFont="1" applyAlignment="1">
      <alignment/>
    </xf>
    <xf numFmtId="0" fontId="7" fillId="0" borderId="0" xfId="0" applyNumberFormat="1" applyFont="1" applyAlignment="1">
      <alignment horizontal="right"/>
    </xf>
    <xf numFmtId="0" fontId="3" fillId="0" borderId="0" xfId="0" applyNumberFormat="1" applyFont="1" applyAlignment="1">
      <alignment horizontal="left"/>
    </xf>
    <xf numFmtId="0" fontId="9" fillId="0" borderId="0" xfId="0" applyNumberFormat="1" applyFont="1" applyAlignment="1">
      <alignment horizontal="right"/>
    </xf>
    <xf numFmtId="0" fontId="8" fillId="0" borderId="0" xfId="0" applyNumberFormat="1" applyFont="1" applyAlignment="1">
      <alignment horizontal="center"/>
    </xf>
    <xf numFmtId="0" fontId="10" fillId="0" borderId="0" xfId="0" applyNumberFormat="1" applyFont="1" applyAlignment="1">
      <alignment/>
    </xf>
    <xf numFmtId="0" fontId="10" fillId="0" borderId="0" xfId="0" applyNumberFormat="1" applyFont="1" applyAlignment="1">
      <alignment horizontal="center"/>
    </xf>
    <xf numFmtId="0" fontId="8" fillId="33" borderId="28" xfId="0" applyNumberFormat="1" applyFont="1" applyFill="1" applyBorder="1" applyAlignment="1">
      <alignment/>
    </xf>
    <xf numFmtId="0" fontId="8" fillId="33" borderId="29" xfId="0" applyNumberFormat="1" applyFont="1" applyFill="1" applyBorder="1" applyAlignment="1">
      <alignment/>
    </xf>
    <xf numFmtId="0" fontId="8" fillId="33" borderId="30" xfId="0" applyNumberFormat="1" applyFont="1" applyFill="1" applyBorder="1" applyAlignment="1">
      <alignment/>
    </xf>
    <xf numFmtId="0" fontId="8" fillId="33" borderId="31" xfId="0" applyNumberFormat="1" applyFont="1" applyFill="1" applyBorder="1" applyAlignment="1">
      <alignment/>
    </xf>
    <xf numFmtId="0" fontId="8" fillId="33" borderId="14" xfId="0" applyNumberFormat="1" applyFont="1" applyFill="1" applyBorder="1" applyAlignment="1">
      <alignment/>
    </xf>
    <xf numFmtId="0" fontId="8" fillId="33" borderId="32" xfId="0" applyNumberFormat="1" applyFont="1" applyFill="1" applyBorder="1" applyAlignment="1">
      <alignment horizontal="center"/>
    </xf>
    <xf numFmtId="0" fontId="8" fillId="33" borderId="31" xfId="0" applyNumberFormat="1" applyFont="1" applyFill="1" applyBorder="1" applyAlignment="1">
      <alignment horizontal="center"/>
    </xf>
    <xf numFmtId="0" fontId="8" fillId="33" borderId="14" xfId="0" applyNumberFormat="1" applyFont="1" applyFill="1" applyBorder="1" applyAlignment="1">
      <alignment horizontal="center"/>
    </xf>
    <xf numFmtId="0" fontId="8" fillId="0" borderId="28" xfId="0" applyNumberFormat="1" applyFont="1" applyBorder="1" applyAlignment="1">
      <alignment horizontal="center"/>
    </xf>
    <xf numFmtId="0" fontId="8" fillId="0" borderId="29" xfId="0" applyNumberFormat="1" applyFont="1" applyBorder="1" applyAlignment="1">
      <alignment/>
    </xf>
    <xf numFmtId="0" fontId="8" fillId="0" borderId="30" xfId="0" applyNumberFormat="1" applyFont="1" applyBorder="1" applyAlignment="1">
      <alignment/>
    </xf>
    <xf numFmtId="0" fontId="8" fillId="0" borderId="33" xfId="0" applyNumberFormat="1" applyFont="1" applyBorder="1" applyAlignment="1">
      <alignment horizontal="center"/>
    </xf>
    <xf numFmtId="0" fontId="3" fillId="0" borderId="22" xfId="0" applyNumberFormat="1" applyFont="1" applyBorder="1" applyAlignment="1">
      <alignment wrapText="1"/>
    </xf>
    <xf numFmtId="2" fontId="8" fillId="0" borderId="34" xfId="0" applyNumberFormat="1" applyFont="1" applyBorder="1" applyAlignment="1">
      <alignment horizontal="center"/>
    </xf>
    <xf numFmtId="0" fontId="8" fillId="0" borderId="10" xfId="0" applyNumberFormat="1" applyFont="1" applyBorder="1" applyAlignment="1">
      <alignment/>
    </xf>
    <xf numFmtId="2" fontId="8" fillId="0" borderId="35" xfId="0" applyNumberFormat="1" applyFont="1" applyBorder="1" applyAlignment="1">
      <alignment horizontal="center"/>
    </xf>
    <xf numFmtId="0" fontId="8" fillId="0" borderId="33" xfId="0" applyNumberFormat="1" applyFont="1" applyBorder="1" applyAlignment="1">
      <alignment/>
    </xf>
    <xf numFmtId="0" fontId="8" fillId="0" borderId="35" xfId="0" applyNumberFormat="1" applyFont="1" applyBorder="1" applyAlignment="1">
      <alignment horizontal="center"/>
    </xf>
    <xf numFmtId="0" fontId="8" fillId="0" borderId="28" xfId="0" applyNumberFormat="1" applyFont="1" applyBorder="1" applyAlignment="1">
      <alignment/>
    </xf>
    <xf numFmtId="0" fontId="8" fillId="0" borderId="36" xfId="0" applyNumberFormat="1" applyFont="1" applyBorder="1" applyAlignment="1">
      <alignment/>
    </xf>
    <xf numFmtId="0" fontId="8" fillId="0" borderId="37" xfId="0" applyNumberFormat="1" applyFont="1" applyBorder="1" applyAlignment="1">
      <alignment horizontal="center"/>
    </xf>
    <xf numFmtId="0" fontId="8" fillId="0" borderId="31" xfId="0" applyNumberFormat="1" applyFont="1" applyBorder="1" applyAlignment="1">
      <alignment/>
    </xf>
    <xf numFmtId="0" fontId="8" fillId="34" borderId="0" xfId="0" applyNumberFormat="1" applyFont="1" applyFill="1" applyBorder="1" applyAlignment="1">
      <alignment horizontal="right"/>
    </xf>
    <xf numFmtId="2" fontId="8" fillId="0" borderId="38" xfId="0" applyNumberFormat="1" applyFont="1" applyBorder="1" applyAlignment="1">
      <alignment horizontal="center"/>
    </xf>
    <xf numFmtId="0" fontId="8" fillId="0" borderId="0" xfId="0" applyNumberFormat="1" applyFont="1" applyBorder="1" applyAlignment="1">
      <alignment horizontal="right"/>
    </xf>
    <xf numFmtId="0" fontId="8" fillId="0" borderId="39" xfId="0" applyNumberFormat="1" applyFont="1" applyBorder="1" applyAlignment="1">
      <alignment/>
    </xf>
    <xf numFmtId="0" fontId="8" fillId="0" borderId="40" xfId="0" applyNumberFormat="1" applyFont="1" applyBorder="1" applyAlignment="1">
      <alignment/>
    </xf>
    <xf numFmtId="0" fontId="8" fillId="0" borderId="41" xfId="0" applyNumberFormat="1" applyFont="1" applyBorder="1" applyAlignment="1">
      <alignment/>
    </xf>
    <xf numFmtId="0" fontId="7" fillId="0" borderId="0" xfId="0" applyNumberFormat="1" applyFont="1" applyBorder="1" applyAlignment="1">
      <alignment/>
    </xf>
    <xf numFmtId="0" fontId="3" fillId="0" borderId="22" xfId="0" applyFont="1" applyFill="1" applyBorder="1" applyAlignment="1">
      <alignment wrapText="1"/>
    </xf>
    <xf numFmtId="0" fontId="7" fillId="0" borderId="23" xfId="0" applyFont="1" applyBorder="1" applyAlignment="1">
      <alignment horizontal="center"/>
    </xf>
    <xf numFmtId="0" fontId="7" fillId="0" borderId="23" xfId="0" applyFont="1" applyBorder="1" applyAlignment="1">
      <alignment/>
    </xf>
    <xf numFmtId="2" fontId="7" fillId="0" borderId="23" xfId="0" applyNumberFormat="1" applyFont="1" applyBorder="1" applyAlignment="1">
      <alignment horizontal="center"/>
    </xf>
    <xf numFmtId="2" fontId="7" fillId="0" borderId="23" xfId="0" applyNumberFormat="1" applyFont="1" applyBorder="1" applyAlignment="1">
      <alignment/>
    </xf>
    <xf numFmtId="178" fontId="7" fillId="0" borderId="23" xfId="0" applyNumberFormat="1" applyFont="1" applyBorder="1" applyAlignment="1">
      <alignment horizontal="right"/>
    </xf>
    <xf numFmtId="0" fontId="4" fillId="0" borderId="0" xfId="62" applyFont="1" applyFill="1" applyBorder="1" applyAlignment="1">
      <alignment horizontal="center" vertical="center"/>
      <protection/>
    </xf>
    <xf numFmtId="0" fontId="9" fillId="0" borderId="0" xfId="62" applyFont="1" applyFill="1">
      <alignment/>
      <protection/>
    </xf>
    <xf numFmtId="0" fontId="51" fillId="0" borderId="0" xfId="62" applyFont="1" applyFill="1" applyBorder="1" applyAlignment="1">
      <alignment horizontal="center" vertical="center"/>
      <protection/>
    </xf>
    <xf numFmtId="0" fontId="52" fillId="0" borderId="0" xfId="62" applyFont="1" applyFill="1">
      <alignment/>
      <protection/>
    </xf>
    <xf numFmtId="0" fontId="9" fillId="0" borderId="0" xfId="62" applyFont="1" applyFill="1" applyBorder="1" applyAlignment="1">
      <alignment horizontal="centerContinuous" vertical="center" wrapText="1"/>
      <protection/>
    </xf>
    <xf numFmtId="0" fontId="9" fillId="0" borderId="0" xfId="62" applyFont="1" applyFill="1" applyBorder="1" applyAlignment="1">
      <alignment horizontal="centerContinuous" vertical="center"/>
      <protection/>
    </xf>
    <xf numFmtId="0" fontId="4" fillId="0" borderId="0" xfId="62" applyFont="1" applyFill="1" applyBorder="1" applyAlignment="1">
      <alignment vertical="center"/>
      <protection/>
    </xf>
    <xf numFmtId="0" fontId="9" fillId="0" borderId="0" xfId="62" applyFont="1" applyFill="1" applyBorder="1" applyAlignment="1">
      <alignment horizontal="center" vertical="center"/>
      <protection/>
    </xf>
    <xf numFmtId="0" fontId="53" fillId="0" borderId="0" xfId="62" applyFont="1" applyFill="1" applyBorder="1" applyAlignment="1">
      <alignment horizontal="centerContinuous" vertical="center"/>
      <protection/>
    </xf>
    <xf numFmtId="49" fontId="52" fillId="0" borderId="0" xfId="62" applyNumberFormat="1" applyFont="1" applyFill="1" applyBorder="1" applyAlignment="1">
      <alignment horizontal="center" vertical="center" wrapText="1"/>
      <protection/>
    </xf>
    <xf numFmtId="0" fontId="52" fillId="0" borderId="0" xfId="62" applyFont="1" applyFill="1" applyBorder="1" applyAlignment="1">
      <alignment horizontal="centerContinuous" vertical="center" wrapText="1"/>
      <protection/>
    </xf>
    <xf numFmtId="0" fontId="52" fillId="0" borderId="0" xfId="62" applyFont="1" applyFill="1" applyBorder="1" applyAlignment="1">
      <alignment horizontal="centerContinuous" vertical="center"/>
      <protection/>
    </xf>
    <xf numFmtId="0" fontId="52" fillId="0" borderId="0" xfId="62" applyFont="1" applyFill="1" applyBorder="1" applyAlignment="1">
      <alignment horizontal="left" vertical="center"/>
      <protection/>
    </xf>
    <xf numFmtId="0" fontId="13" fillId="0" borderId="42" xfId="62" applyFont="1" applyFill="1" applyBorder="1" applyAlignment="1">
      <alignment horizontal="center" vertical="center" textRotation="90" wrapText="1"/>
      <protection/>
    </xf>
    <xf numFmtId="0" fontId="13" fillId="0" borderId="43" xfId="62" applyFont="1" applyFill="1" applyBorder="1" applyAlignment="1">
      <alignment horizontal="center" vertical="center" textRotation="90" wrapText="1"/>
      <protection/>
    </xf>
    <xf numFmtId="0" fontId="13" fillId="0" borderId="44" xfId="62" applyFont="1" applyFill="1" applyBorder="1" applyAlignment="1">
      <alignment horizontal="center" vertical="center" textRotation="90" wrapText="1"/>
      <protection/>
    </xf>
    <xf numFmtId="0" fontId="13" fillId="0" borderId="45" xfId="62" applyFont="1" applyFill="1" applyBorder="1" applyAlignment="1">
      <alignment horizontal="center" vertical="center" textRotation="90" wrapText="1"/>
      <protection/>
    </xf>
    <xf numFmtId="49" fontId="9" fillId="0" borderId="46" xfId="68" applyNumberFormat="1" applyFont="1" applyFill="1" applyBorder="1" applyAlignment="1">
      <alignment horizontal="center" vertical="top"/>
      <protection/>
    </xf>
    <xf numFmtId="0" fontId="9" fillId="0" borderId="47" xfId="68" applyFont="1" applyFill="1" applyBorder="1" applyAlignment="1">
      <alignment horizontal="center" vertical="top"/>
      <protection/>
    </xf>
    <xf numFmtId="0" fontId="13" fillId="0" borderId="47" xfId="0" applyFont="1" applyFill="1" applyBorder="1" applyAlignment="1" applyProtection="1">
      <alignment horizontal="center" vertical="center" wrapText="1"/>
      <protection/>
    </xf>
    <xf numFmtId="0" fontId="9" fillId="0" borderId="47" xfId="68" applyFont="1" applyFill="1" applyBorder="1" applyAlignment="1">
      <alignment horizontal="center"/>
      <protection/>
    </xf>
    <xf numFmtId="2" fontId="9" fillId="0" borderId="48" xfId="68" applyNumberFormat="1" applyFont="1" applyFill="1" applyBorder="1" applyAlignment="1">
      <alignment horizontal="center"/>
      <protection/>
    </xf>
    <xf numFmtId="2" fontId="9" fillId="0" borderId="46" xfId="68" applyNumberFormat="1" applyFont="1" applyFill="1" applyBorder="1" applyAlignment="1">
      <alignment horizontal="center"/>
      <protection/>
    </xf>
    <xf numFmtId="2" fontId="9" fillId="0" borderId="47" xfId="68" applyNumberFormat="1" applyFont="1" applyFill="1" applyBorder="1" applyAlignment="1">
      <alignment horizontal="center"/>
      <protection/>
    </xf>
    <xf numFmtId="0" fontId="9" fillId="0" borderId="46" xfId="68" applyNumberFormat="1" applyFont="1" applyFill="1" applyBorder="1" applyAlignment="1">
      <alignment horizontal="center" vertical="top"/>
      <protection/>
    </xf>
    <xf numFmtId="49" fontId="9" fillId="0" borderId="47" xfId="0" applyNumberFormat="1" applyFont="1" applyFill="1" applyBorder="1" applyAlignment="1">
      <alignment horizontal="center" vertical="top"/>
    </xf>
    <xf numFmtId="0" fontId="9" fillId="0" borderId="47" xfId="0" applyFont="1" applyFill="1" applyBorder="1" applyAlignment="1">
      <alignment horizontal="left" vertical="center" wrapText="1"/>
    </xf>
    <xf numFmtId="0" fontId="9" fillId="0" borderId="47" xfId="0" applyFont="1" applyFill="1" applyBorder="1" applyAlignment="1">
      <alignment horizontal="center"/>
    </xf>
    <xf numFmtId="2" fontId="9" fillId="0" borderId="49" xfId="0" applyNumberFormat="1" applyFont="1" applyFill="1" applyBorder="1" applyAlignment="1">
      <alignment horizontal="center"/>
    </xf>
    <xf numFmtId="2" fontId="9" fillId="0" borderId="46" xfId="0" applyNumberFormat="1" applyFont="1" applyFill="1" applyBorder="1" applyAlignment="1">
      <alignment horizontal="center"/>
    </xf>
    <xf numFmtId="2" fontId="9" fillId="0" borderId="47" xfId="0" applyNumberFormat="1" applyFont="1" applyFill="1" applyBorder="1" applyAlignment="1">
      <alignment horizontal="center"/>
    </xf>
    <xf numFmtId="2" fontId="9" fillId="0" borderId="48" xfId="0" applyNumberFormat="1" applyFont="1" applyFill="1" applyBorder="1" applyAlignment="1">
      <alignment horizontal="center"/>
    </xf>
    <xf numFmtId="2" fontId="9" fillId="0" borderId="50" xfId="0" applyNumberFormat="1" applyFont="1" applyFill="1" applyBorder="1" applyAlignment="1">
      <alignment horizontal="center"/>
    </xf>
    <xf numFmtId="0" fontId="9" fillId="0" borderId="47" xfId="0" applyFont="1" applyFill="1" applyBorder="1" applyAlignment="1">
      <alignment horizontal="left" indent="2"/>
    </xf>
    <xf numFmtId="2" fontId="9" fillId="0" borderId="49" xfId="64" applyNumberFormat="1" applyFont="1" applyFill="1" applyBorder="1" applyAlignment="1">
      <alignment horizontal="center"/>
      <protection/>
    </xf>
    <xf numFmtId="0" fontId="9" fillId="0" borderId="47" xfId="0" applyFont="1" applyFill="1" applyBorder="1" applyAlignment="1">
      <alignment/>
    </xf>
    <xf numFmtId="0" fontId="9" fillId="0" borderId="50" xfId="0" applyFont="1" applyFill="1" applyBorder="1" applyAlignment="1">
      <alignment/>
    </xf>
    <xf numFmtId="0" fontId="9" fillId="0" borderId="48" xfId="0" applyFont="1" applyFill="1" applyBorder="1" applyAlignment="1">
      <alignment/>
    </xf>
    <xf numFmtId="2" fontId="9" fillId="0" borderId="49" xfId="68" applyNumberFormat="1" applyFont="1" applyFill="1" applyBorder="1" applyAlignment="1">
      <alignment horizontal="center"/>
      <protection/>
    </xf>
    <xf numFmtId="2" fontId="9" fillId="0" borderId="50" xfId="68" applyNumberFormat="1" applyFont="1" applyFill="1" applyBorder="1" applyAlignment="1">
      <alignment horizontal="center"/>
      <protection/>
    </xf>
    <xf numFmtId="49" fontId="9" fillId="0" borderId="47" xfId="68" applyNumberFormat="1" applyFont="1" applyFill="1" applyBorder="1" applyAlignment="1">
      <alignment horizontal="center" vertical="top"/>
      <protection/>
    </xf>
    <xf numFmtId="0" fontId="9" fillId="0" borderId="47" xfId="68" applyFont="1" applyFill="1" applyBorder="1" applyAlignment="1">
      <alignment vertical="justify"/>
      <protection/>
    </xf>
    <xf numFmtId="4" fontId="9" fillId="0" borderId="49" xfId="68" applyNumberFormat="1" applyFont="1" applyFill="1" applyBorder="1" applyAlignment="1">
      <alignment horizontal="center"/>
      <protection/>
    </xf>
    <xf numFmtId="4" fontId="9" fillId="0" borderId="46" xfId="68" applyNumberFormat="1" applyFont="1" applyFill="1" applyBorder="1" applyAlignment="1">
      <alignment horizontal="center"/>
      <protection/>
    </xf>
    <xf numFmtId="4" fontId="9" fillId="0" borderId="47" xfId="68" applyNumberFormat="1" applyFont="1" applyFill="1" applyBorder="1" applyAlignment="1">
      <alignment horizontal="center"/>
      <protection/>
    </xf>
    <xf numFmtId="4" fontId="9" fillId="0" borderId="48" xfId="68" applyNumberFormat="1" applyFont="1" applyFill="1" applyBorder="1" applyAlignment="1">
      <alignment horizontal="center"/>
      <protection/>
    </xf>
    <xf numFmtId="4" fontId="9" fillId="0" borderId="50" xfId="68" applyNumberFormat="1" applyFont="1" applyFill="1" applyBorder="1" applyAlignment="1">
      <alignment horizontal="center"/>
      <protection/>
    </xf>
    <xf numFmtId="0" fontId="9" fillId="0" borderId="47" xfId="68" applyFont="1" applyFill="1" applyBorder="1" applyAlignment="1">
      <alignment horizontal="left" indent="2"/>
      <protection/>
    </xf>
    <xf numFmtId="4" fontId="9" fillId="0" borderId="47" xfId="68" applyNumberFormat="1" applyFont="1" applyFill="1" applyBorder="1">
      <alignment/>
      <protection/>
    </xf>
    <xf numFmtId="4" fontId="9" fillId="0" borderId="50" xfId="68" applyNumberFormat="1" applyFont="1" applyFill="1" applyBorder="1">
      <alignment/>
      <protection/>
    </xf>
    <xf numFmtId="4" fontId="9" fillId="0" borderId="48" xfId="68" applyNumberFormat="1" applyFont="1" applyFill="1" applyBorder="1">
      <alignment/>
      <protection/>
    </xf>
    <xf numFmtId="49" fontId="52" fillId="0" borderId="46" xfId="68" applyNumberFormat="1" applyFont="1" applyFill="1" applyBorder="1" applyAlignment="1">
      <alignment horizontal="center" vertical="top"/>
      <protection/>
    </xf>
    <xf numFmtId="0" fontId="9" fillId="0" borderId="46" xfId="68" applyNumberFormat="1" applyFont="1" applyFill="1" applyBorder="1" applyAlignment="1">
      <alignment horizontal="center" vertical="center"/>
      <protection/>
    </xf>
    <xf numFmtId="49" fontId="9" fillId="0" borderId="47" xfId="68" applyNumberFormat="1" applyFont="1" applyFill="1" applyBorder="1" applyAlignment="1">
      <alignment horizontal="center" vertical="center"/>
      <protection/>
    </xf>
    <xf numFmtId="0" fontId="9" fillId="0" borderId="47" xfId="68" applyFont="1" applyFill="1" applyBorder="1" applyAlignment="1">
      <alignment vertical="center"/>
      <protection/>
    </xf>
    <xf numFmtId="0" fontId="9" fillId="0" borderId="47" xfId="68" applyFont="1" applyFill="1" applyBorder="1" applyAlignment="1">
      <alignment horizontal="center" vertical="center"/>
      <protection/>
    </xf>
    <xf numFmtId="4" fontId="9" fillId="0" borderId="49" xfId="68" applyNumberFormat="1" applyFont="1" applyFill="1" applyBorder="1" applyAlignment="1">
      <alignment horizontal="center" vertical="center"/>
      <protection/>
    </xf>
    <xf numFmtId="4" fontId="9" fillId="0" borderId="46" xfId="68" applyNumberFormat="1" applyFont="1" applyFill="1" applyBorder="1" applyAlignment="1">
      <alignment horizontal="center" vertical="center"/>
      <protection/>
    </xf>
    <xf numFmtId="2" fontId="9" fillId="0" borderId="47" xfId="0" applyNumberFormat="1" applyFont="1" applyFill="1" applyBorder="1" applyAlignment="1">
      <alignment horizontal="center" vertical="center"/>
    </xf>
    <xf numFmtId="4" fontId="9" fillId="0" borderId="47" xfId="68" applyNumberFormat="1" applyFont="1" applyFill="1" applyBorder="1" applyAlignment="1">
      <alignment horizontal="center" vertical="center"/>
      <protection/>
    </xf>
    <xf numFmtId="4" fontId="9" fillId="0" borderId="48" xfId="68" applyNumberFormat="1" applyFont="1" applyFill="1" applyBorder="1" applyAlignment="1">
      <alignment horizontal="center" vertical="center"/>
      <protection/>
    </xf>
    <xf numFmtId="4" fontId="9" fillId="0" borderId="50" xfId="68" applyNumberFormat="1" applyFont="1" applyFill="1" applyBorder="1" applyAlignment="1">
      <alignment horizontal="center" vertical="center"/>
      <protection/>
    </xf>
    <xf numFmtId="0" fontId="9" fillId="0" borderId="46" xfId="0" applyNumberFormat="1" applyFont="1" applyFill="1" applyBorder="1" applyAlignment="1">
      <alignment horizontal="center" vertical="top"/>
    </xf>
    <xf numFmtId="0" fontId="9" fillId="0" borderId="47" xfId="0" applyFont="1" applyFill="1" applyBorder="1" applyAlignment="1">
      <alignment horizontal="left" vertical="center"/>
    </xf>
    <xf numFmtId="4" fontId="9" fillId="0" borderId="49" xfId="58" applyNumberFormat="1" applyFont="1" applyFill="1" applyBorder="1" applyAlignment="1">
      <alignment horizontal="center"/>
      <protection/>
    </xf>
    <xf numFmtId="4" fontId="9" fillId="0" borderId="46" xfId="0" applyNumberFormat="1" applyFont="1" applyFill="1" applyBorder="1" applyAlignment="1">
      <alignment horizontal="center"/>
    </xf>
    <xf numFmtId="4" fontId="9" fillId="0" borderId="47" xfId="0" applyNumberFormat="1" applyFont="1" applyFill="1" applyBorder="1" applyAlignment="1">
      <alignment horizontal="center"/>
    </xf>
    <xf numFmtId="4" fontId="9" fillId="0" borderId="48" xfId="0" applyNumberFormat="1" applyFont="1" applyFill="1" applyBorder="1" applyAlignment="1">
      <alignment horizontal="center"/>
    </xf>
    <xf numFmtId="4" fontId="9" fillId="0" borderId="50" xfId="0" applyNumberFormat="1" applyFont="1" applyFill="1" applyBorder="1" applyAlignment="1">
      <alignment horizontal="center"/>
    </xf>
    <xf numFmtId="49" fontId="9" fillId="0" borderId="46" xfId="0" applyNumberFormat="1" applyFont="1" applyFill="1" applyBorder="1" applyAlignment="1">
      <alignment horizontal="center" vertical="top"/>
    </xf>
    <xf numFmtId="0" fontId="9" fillId="0" borderId="47" xfId="0" applyFont="1" applyFill="1" applyBorder="1" applyAlignment="1">
      <alignment horizontal="left" vertical="center" wrapText="1" indent="2"/>
    </xf>
    <xf numFmtId="4" fontId="9" fillId="0" borderId="49" xfId="0" applyNumberFormat="1" applyFont="1" applyFill="1" applyBorder="1" applyAlignment="1">
      <alignment horizontal="center"/>
    </xf>
    <xf numFmtId="49" fontId="9" fillId="0" borderId="47" xfId="0" applyNumberFormat="1" applyFont="1" applyFill="1" applyBorder="1" applyAlignment="1">
      <alignment horizontal="center" vertical="center" wrapText="1"/>
    </xf>
    <xf numFmtId="0" fontId="9" fillId="0" borderId="47" xfId="0" applyFont="1" applyFill="1" applyBorder="1" applyAlignment="1">
      <alignment vertical="center" wrapText="1"/>
    </xf>
    <xf numFmtId="0" fontId="9" fillId="0" borderId="47" xfId="0" applyFont="1" applyFill="1" applyBorder="1" applyAlignment="1">
      <alignment horizontal="center" vertical="center"/>
    </xf>
    <xf numFmtId="2" fontId="9" fillId="0" borderId="49" xfId="0" applyNumberFormat="1" applyFont="1" applyFill="1" applyBorder="1" applyAlignment="1">
      <alignment horizontal="center" vertical="center"/>
    </xf>
    <xf numFmtId="2" fontId="9" fillId="0" borderId="46" xfId="0" applyNumberFormat="1" applyFont="1" applyFill="1" applyBorder="1" applyAlignment="1">
      <alignment horizontal="center" vertical="center"/>
    </xf>
    <xf numFmtId="2" fontId="9" fillId="0" borderId="48" xfId="0" applyNumberFormat="1" applyFont="1" applyFill="1" applyBorder="1" applyAlignment="1">
      <alignment horizontal="center" vertical="center"/>
    </xf>
    <xf numFmtId="2" fontId="9" fillId="0" borderId="50" xfId="0" applyNumberFormat="1" applyFont="1" applyFill="1" applyBorder="1" applyAlignment="1">
      <alignment horizontal="center" vertical="center"/>
    </xf>
    <xf numFmtId="0" fontId="9" fillId="0" borderId="0" xfId="62" applyFont="1" applyFill="1" applyAlignment="1">
      <alignment vertical="center"/>
      <protection/>
    </xf>
    <xf numFmtId="2" fontId="9" fillId="0" borderId="47" xfId="62" applyNumberFormat="1" applyFont="1" applyFill="1" applyBorder="1" applyAlignment="1">
      <alignment horizontal="center"/>
      <protection/>
    </xf>
    <xf numFmtId="0" fontId="9" fillId="0" borderId="51" xfId="62" applyFont="1" applyFill="1" applyBorder="1">
      <alignment/>
      <protection/>
    </xf>
    <xf numFmtId="0" fontId="9" fillId="0" borderId="52" xfId="62" applyFont="1" applyFill="1" applyBorder="1">
      <alignment/>
      <protection/>
    </xf>
    <xf numFmtId="2" fontId="9" fillId="0" borderId="53" xfId="62" applyNumberFormat="1" applyFont="1" applyFill="1" applyBorder="1" applyAlignment="1">
      <alignment horizontal="center"/>
      <protection/>
    </xf>
    <xf numFmtId="2" fontId="9" fillId="0" borderId="54" xfId="62" applyNumberFormat="1" applyFont="1" applyFill="1" applyBorder="1" applyAlignment="1">
      <alignment horizontal="center"/>
      <protection/>
    </xf>
    <xf numFmtId="2" fontId="9" fillId="0" borderId="55" xfId="62" applyNumberFormat="1" applyFont="1" applyFill="1" applyBorder="1" applyAlignment="1">
      <alignment horizontal="center"/>
      <protection/>
    </xf>
    <xf numFmtId="2" fontId="9" fillId="0" borderId="56" xfId="62" applyNumberFormat="1" applyFont="1" applyFill="1" applyBorder="1" applyAlignment="1">
      <alignment horizontal="center"/>
      <protection/>
    </xf>
    <xf numFmtId="49" fontId="9" fillId="0" borderId="0" xfId="62" applyNumberFormat="1" applyFont="1" applyFill="1">
      <alignment/>
      <protection/>
    </xf>
    <xf numFmtId="0" fontId="9" fillId="0" borderId="0" xfId="0" applyFont="1" applyFill="1" applyBorder="1" applyAlignment="1">
      <alignment/>
    </xf>
    <xf numFmtId="0" fontId="9" fillId="0" borderId="0" xfId="0" applyFont="1" applyFill="1" applyBorder="1" applyAlignment="1">
      <alignment horizontal="right" vertical="center" wrapText="1"/>
    </xf>
    <xf numFmtId="0" fontId="9" fillId="0" borderId="0" xfId="0" applyFont="1" applyFill="1" applyBorder="1" applyAlignment="1">
      <alignment horizontal="right"/>
    </xf>
    <xf numFmtId="49" fontId="52" fillId="0" borderId="0" xfId="62" applyNumberFormat="1" applyFont="1" applyFill="1">
      <alignment/>
      <protection/>
    </xf>
    <xf numFmtId="0" fontId="4" fillId="0" borderId="0" xfId="0" applyFont="1" applyFill="1" applyBorder="1" applyAlignment="1">
      <alignment vertical="center" wrapText="1"/>
    </xf>
    <xf numFmtId="0" fontId="53" fillId="0" borderId="0" xfId="62" applyFont="1" applyFill="1" applyBorder="1" applyAlignment="1">
      <alignment vertical="center"/>
      <protection/>
    </xf>
    <xf numFmtId="0" fontId="52" fillId="0" borderId="0" xfId="62" applyFont="1" applyFill="1" applyBorder="1" applyAlignment="1">
      <alignment vertical="center" wrapText="1"/>
      <protection/>
    </xf>
    <xf numFmtId="0" fontId="52" fillId="0" borderId="0" xfId="62" applyFont="1" applyFill="1" applyBorder="1" applyAlignment="1">
      <alignment horizontal="center" vertical="center"/>
      <protection/>
    </xf>
    <xf numFmtId="2" fontId="53" fillId="0" borderId="0" xfId="62" applyNumberFormat="1" applyFont="1" applyFill="1" applyBorder="1" applyAlignment="1">
      <alignment horizontal="left" vertical="center"/>
      <protection/>
    </xf>
    <xf numFmtId="0" fontId="9" fillId="0" borderId="46" xfId="68" applyNumberFormat="1" applyFont="1" applyFill="1" applyBorder="1" applyAlignment="1">
      <alignment horizontal="center" vertical="top" wrapText="1"/>
      <protection/>
    </xf>
    <xf numFmtId="49" fontId="9" fillId="0" borderId="47" xfId="61" applyNumberFormat="1" applyFont="1" applyFill="1" applyBorder="1" applyAlignment="1">
      <alignment horizontal="center" vertical="top"/>
      <protection/>
    </xf>
    <xf numFmtId="0" fontId="9" fillId="0" borderId="47" xfId="61" applyFont="1" applyFill="1" applyBorder="1" applyAlignment="1">
      <alignment horizontal="left" vertical="center" wrapText="1"/>
      <protection/>
    </xf>
    <xf numFmtId="0" fontId="9" fillId="0" borderId="47" xfId="61" applyFont="1" applyFill="1" applyBorder="1" applyAlignment="1">
      <alignment horizontal="center"/>
      <protection/>
    </xf>
    <xf numFmtId="2" fontId="9" fillId="0" borderId="48" xfId="61" applyNumberFormat="1" applyFont="1" applyFill="1" applyBorder="1" applyAlignment="1">
      <alignment horizontal="center"/>
      <protection/>
    </xf>
    <xf numFmtId="2" fontId="9" fillId="0" borderId="46" xfId="61" applyNumberFormat="1" applyFont="1" applyFill="1" applyBorder="1" applyAlignment="1">
      <alignment horizontal="center"/>
      <protection/>
    </xf>
    <xf numFmtId="2" fontId="9" fillId="0" borderId="47" xfId="63" applyNumberFormat="1" applyFont="1" applyFill="1" applyBorder="1" applyAlignment="1">
      <alignment horizontal="center"/>
      <protection/>
    </xf>
    <xf numFmtId="2" fontId="9" fillId="0" borderId="47" xfId="61" applyNumberFormat="1" applyFont="1" applyFill="1" applyBorder="1" applyAlignment="1">
      <alignment horizontal="center"/>
      <protection/>
    </xf>
    <xf numFmtId="2" fontId="9" fillId="0" borderId="48" xfId="64" applyNumberFormat="1" applyFont="1" applyFill="1" applyBorder="1" applyAlignment="1">
      <alignment horizontal="center"/>
      <protection/>
    </xf>
    <xf numFmtId="0" fontId="9" fillId="0" borderId="47" xfId="68" applyFont="1" applyFill="1" applyBorder="1" applyAlignment="1">
      <alignment/>
      <protection/>
    </xf>
    <xf numFmtId="49" fontId="9" fillId="0" borderId="47" xfId="68" applyNumberFormat="1" applyFont="1" applyFill="1" applyBorder="1" applyAlignment="1">
      <alignment horizontal="center" vertical="top" wrapText="1"/>
      <protection/>
    </xf>
    <xf numFmtId="0" fontId="9" fillId="0" borderId="47" xfId="68" applyFont="1" applyFill="1" applyBorder="1" applyAlignment="1">
      <alignment horizontal="left" vertical="center" indent="2"/>
      <protection/>
    </xf>
    <xf numFmtId="0" fontId="9" fillId="35" borderId="0" xfId="62" applyFont="1" applyFill="1">
      <alignment/>
      <protection/>
    </xf>
    <xf numFmtId="0" fontId="9" fillId="0" borderId="47" xfId="68" applyFont="1" applyFill="1" applyBorder="1" applyAlignment="1">
      <alignment vertical="center" wrapText="1"/>
      <protection/>
    </xf>
    <xf numFmtId="49" fontId="52" fillId="0" borderId="46" xfId="0" applyNumberFormat="1" applyFont="1" applyFill="1" applyBorder="1" applyAlignment="1">
      <alignment horizontal="center" vertical="top"/>
    </xf>
    <xf numFmtId="49" fontId="52" fillId="0" borderId="47" xfId="0" applyNumberFormat="1" applyFont="1" applyFill="1" applyBorder="1" applyAlignment="1">
      <alignment horizontal="center" vertical="top"/>
    </xf>
    <xf numFmtId="0" fontId="52" fillId="0" borderId="47" xfId="0" applyFont="1" applyFill="1" applyBorder="1" applyAlignment="1">
      <alignment horizontal="center"/>
    </xf>
    <xf numFmtId="4" fontId="52" fillId="0" borderId="49" xfId="0" applyNumberFormat="1" applyFont="1" applyFill="1" applyBorder="1" applyAlignment="1">
      <alignment horizontal="center"/>
    </xf>
    <xf numFmtId="4" fontId="52" fillId="0" borderId="46" xfId="0" applyNumberFormat="1" applyFont="1" applyFill="1" applyBorder="1" applyAlignment="1">
      <alignment horizontal="center"/>
    </xf>
    <xf numFmtId="4" fontId="52" fillId="0" borderId="47" xfId="0" applyNumberFormat="1" applyFont="1" applyFill="1" applyBorder="1" applyAlignment="1">
      <alignment horizontal="center"/>
    </xf>
    <xf numFmtId="4" fontId="52" fillId="0" borderId="48" xfId="0" applyNumberFormat="1" applyFont="1" applyFill="1" applyBorder="1" applyAlignment="1">
      <alignment horizontal="center"/>
    </xf>
    <xf numFmtId="4" fontId="52" fillId="0" borderId="50" xfId="0" applyNumberFormat="1" applyFont="1" applyFill="1" applyBorder="1" applyAlignment="1">
      <alignment horizontal="center"/>
    </xf>
    <xf numFmtId="0" fontId="9" fillId="0" borderId="46" xfId="68" applyFont="1" applyFill="1" applyBorder="1" applyAlignment="1">
      <alignment horizontal="center" vertical="center"/>
      <protection/>
    </xf>
    <xf numFmtId="2" fontId="9" fillId="0" borderId="49" xfId="68" applyNumberFormat="1" applyFont="1" applyFill="1" applyBorder="1" applyAlignment="1">
      <alignment horizontal="center" vertical="center"/>
      <protection/>
    </xf>
    <xf numFmtId="2" fontId="9" fillId="0" borderId="46" xfId="68" applyNumberFormat="1" applyFont="1" applyFill="1" applyBorder="1" applyAlignment="1">
      <alignment horizontal="center" vertical="center"/>
      <protection/>
    </xf>
    <xf numFmtId="2" fontId="9" fillId="0" borderId="47" xfId="68" applyNumberFormat="1" applyFont="1" applyFill="1" applyBorder="1" applyAlignment="1">
      <alignment horizontal="center" vertical="center"/>
      <protection/>
    </xf>
    <xf numFmtId="2" fontId="9" fillId="0" borderId="47" xfId="63" applyNumberFormat="1" applyFont="1" applyFill="1" applyBorder="1" applyAlignment="1">
      <alignment horizontal="center" vertical="center"/>
      <protection/>
    </xf>
    <xf numFmtId="2" fontId="9" fillId="0" borderId="48" xfId="68" applyNumberFormat="1" applyFont="1" applyFill="1" applyBorder="1" applyAlignment="1">
      <alignment horizontal="center" vertical="center"/>
      <protection/>
    </xf>
    <xf numFmtId="2" fontId="9" fillId="0" borderId="50" xfId="68" applyNumberFormat="1" applyFont="1" applyFill="1" applyBorder="1" applyAlignment="1">
      <alignment horizontal="center" vertical="center"/>
      <protection/>
    </xf>
    <xf numFmtId="0" fontId="9" fillId="0" borderId="46" xfId="68" applyFont="1" applyFill="1" applyBorder="1" applyAlignment="1">
      <alignment horizontal="center"/>
      <protection/>
    </xf>
    <xf numFmtId="0" fontId="9" fillId="0" borderId="47" xfId="68" applyFont="1" applyFill="1" applyBorder="1" applyAlignment="1">
      <alignment horizontal="left" vertical="justify" indent="2"/>
      <protection/>
    </xf>
    <xf numFmtId="0" fontId="9" fillId="0" borderId="46" xfId="68" applyFont="1" applyFill="1" applyBorder="1" applyAlignment="1">
      <alignment horizontal="center" vertical="top"/>
      <protection/>
    </xf>
    <xf numFmtId="0" fontId="9" fillId="0" borderId="47" xfId="0" applyFont="1" applyFill="1" applyBorder="1" applyAlignment="1">
      <alignment horizontal="center" vertical="top"/>
    </xf>
    <xf numFmtId="0" fontId="9" fillId="0" borderId="47" xfId="0" applyFont="1" applyFill="1" applyBorder="1" applyAlignment="1">
      <alignment horizontal="left" vertical="justify" indent="2"/>
    </xf>
    <xf numFmtId="2" fontId="9" fillId="0" borderId="42" xfId="68" applyNumberFormat="1" applyFont="1" applyFill="1" applyBorder="1" applyAlignment="1">
      <alignment horizontal="center"/>
      <protection/>
    </xf>
    <xf numFmtId="2" fontId="9" fillId="0" borderId="57" xfId="68" applyNumberFormat="1" applyFont="1" applyFill="1" applyBorder="1" applyAlignment="1">
      <alignment horizontal="center"/>
      <protection/>
    </xf>
    <xf numFmtId="2" fontId="9" fillId="0" borderId="58" xfId="68" applyNumberFormat="1" applyFont="1" applyFill="1" applyBorder="1" applyAlignment="1">
      <alignment horizontal="center"/>
      <protection/>
    </xf>
    <xf numFmtId="2" fontId="9" fillId="0" borderId="53" xfId="68" applyNumberFormat="1" applyFont="1" applyFill="1" applyBorder="1" applyAlignment="1">
      <alignment horizontal="center"/>
      <protection/>
    </xf>
    <xf numFmtId="4" fontId="9" fillId="0" borderId="45" xfId="68" applyNumberFormat="1" applyFont="1" applyFill="1" applyBorder="1">
      <alignment/>
      <protection/>
    </xf>
    <xf numFmtId="2" fontId="9" fillId="0" borderId="46" xfId="62" applyNumberFormat="1" applyFont="1" applyFill="1" applyBorder="1" applyAlignment="1">
      <alignment horizontal="center"/>
      <protection/>
    </xf>
    <xf numFmtId="2" fontId="9" fillId="0" borderId="59" xfId="62" applyNumberFormat="1" applyFont="1" applyFill="1" applyBorder="1" applyAlignment="1">
      <alignment horizontal="center"/>
      <protection/>
    </xf>
    <xf numFmtId="0" fontId="9" fillId="0" borderId="60" xfId="62" applyFont="1" applyFill="1" applyBorder="1">
      <alignment/>
      <protection/>
    </xf>
    <xf numFmtId="0" fontId="9" fillId="0" borderId="61" xfId="62" applyFont="1" applyFill="1" applyBorder="1">
      <alignment/>
      <protection/>
    </xf>
    <xf numFmtId="2" fontId="9" fillId="0" borderId="62" xfId="62" applyNumberFormat="1" applyFont="1" applyFill="1" applyBorder="1" applyAlignment="1">
      <alignment horizontal="center"/>
      <protection/>
    </xf>
    <xf numFmtId="0" fontId="7" fillId="33" borderId="23"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4" fillId="33" borderId="22" xfId="0" applyFont="1" applyFill="1" applyBorder="1" applyAlignment="1">
      <alignment horizontal="center"/>
    </xf>
    <xf numFmtId="0" fontId="4" fillId="33" borderId="23" xfId="0" applyFont="1" applyFill="1" applyBorder="1" applyAlignment="1">
      <alignment horizont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NumberFormat="1" applyFont="1" applyFill="1" applyAlignment="1">
      <alignment horizontal="center" vertical="center"/>
    </xf>
    <xf numFmtId="0" fontId="0" fillId="0" borderId="0" xfId="0" applyFont="1" applyAlignment="1">
      <alignment horizontal="center" vertical="center"/>
    </xf>
    <xf numFmtId="0" fontId="13" fillId="0" borderId="63" xfId="62" applyFont="1" applyFill="1" applyBorder="1" applyAlignment="1">
      <alignment horizontal="center" vertical="center"/>
      <protection/>
    </xf>
    <xf numFmtId="0" fontId="13" fillId="0" borderId="64" xfId="62" applyFont="1" applyFill="1" applyBorder="1" applyAlignment="1">
      <alignment horizontal="center" vertical="center"/>
      <protection/>
    </xf>
    <xf numFmtId="0" fontId="13" fillId="0" borderId="65" xfId="62" applyFont="1" applyFill="1" applyBorder="1" applyAlignment="1">
      <alignment horizontal="center" vertical="center"/>
      <protection/>
    </xf>
    <xf numFmtId="0" fontId="9" fillId="0" borderId="47" xfId="62" applyFont="1" applyFill="1" applyBorder="1" applyAlignment="1">
      <alignment horizontal="right"/>
      <protection/>
    </xf>
    <xf numFmtId="0" fontId="9" fillId="0" borderId="66" xfId="62" applyFont="1" applyFill="1" applyBorder="1" applyAlignment="1">
      <alignment horizontal="right"/>
      <protection/>
    </xf>
    <xf numFmtId="0" fontId="9" fillId="0" borderId="67" xfId="62" applyFont="1" applyFill="1" applyBorder="1" applyAlignment="1">
      <alignment horizontal="right"/>
      <protection/>
    </xf>
    <xf numFmtId="0" fontId="9" fillId="0" borderId="68" xfId="62" applyFont="1" applyFill="1" applyBorder="1" applyAlignment="1">
      <alignment horizontal="right"/>
      <protection/>
    </xf>
    <xf numFmtId="0" fontId="9" fillId="0" borderId="69" xfId="62" applyFont="1" applyFill="1" applyBorder="1" applyAlignment="1">
      <alignment horizontal="right"/>
      <protection/>
    </xf>
    <xf numFmtId="0" fontId="9" fillId="0" borderId="70" xfId="62" applyFont="1" applyFill="1" applyBorder="1" applyAlignment="1">
      <alignment horizontal="right"/>
      <protection/>
    </xf>
    <xf numFmtId="0" fontId="9" fillId="0" borderId="71" xfId="62" applyFont="1" applyFill="1" applyBorder="1" applyAlignment="1">
      <alignment horizontal="right"/>
      <protection/>
    </xf>
    <xf numFmtId="0" fontId="4" fillId="0" borderId="0" xfId="62" applyFont="1" applyFill="1" applyBorder="1" applyAlignment="1">
      <alignment horizontal="center" vertical="center"/>
      <protection/>
    </xf>
    <xf numFmtId="0" fontId="13" fillId="0" borderId="72" xfId="62" applyFont="1" applyFill="1" applyBorder="1" applyAlignment="1">
      <alignment horizontal="center" vertical="center" textRotation="90" wrapText="1"/>
      <protection/>
    </xf>
    <xf numFmtId="0" fontId="13" fillId="0" borderId="42" xfId="62" applyFont="1" applyFill="1" applyBorder="1" applyAlignment="1">
      <alignment horizontal="center" vertical="center" textRotation="90" wrapText="1"/>
      <protection/>
    </xf>
    <xf numFmtId="49" fontId="13" fillId="0" borderId="64" xfId="62" applyNumberFormat="1" applyFont="1" applyFill="1" applyBorder="1" applyAlignment="1">
      <alignment horizontal="center" vertical="center" textRotation="90" wrapText="1"/>
      <protection/>
    </xf>
    <xf numFmtId="49" fontId="13" fillId="0" borderId="43" xfId="62" applyNumberFormat="1" applyFont="1" applyFill="1" applyBorder="1" applyAlignment="1">
      <alignment horizontal="center" vertical="center" textRotation="90" wrapText="1"/>
      <protection/>
    </xf>
    <xf numFmtId="0" fontId="13" fillId="0" borderId="64" xfId="62" applyFont="1" applyFill="1" applyBorder="1" applyAlignment="1">
      <alignment horizontal="center" vertical="center" wrapText="1"/>
      <protection/>
    </xf>
    <xf numFmtId="0" fontId="13" fillId="0" borderId="43" xfId="62" applyFont="1" applyFill="1" applyBorder="1" applyAlignment="1">
      <alignment horizontal="center" vertical="center" wrapText="1"/>
      <protection/>
    </xf>
    <xf numFmtId="0" fontId="13" fillId="0" borderId="64" xfId="62" applyFont="1" applyFill="1" applyBorder="1" applyAlignment="1">
      <alignment horizontal="center" vertical="center" textRotation="90"/>
      <protection/>
    </xf>
    <xf numFmtId="0" fontId="13" fillId="0" borderId="43" xfId="62" applyFont="1" applyFill="1" applyBorder="1" applyAlignment="1">
      <alignment horizontal="center" vertical="center" textRotation="90"/>
      <protection/>
    </xf>
    <xf numFmtId="0" fontId="13" fillId="0" borderId="73" xfId="62" applyFont="1" applyFill="1" applyBorder="1" applyAlignment="1">
      <alignment horizontal="center" vertical="center" textRotation="90"/>
      <protection/>
    </xf>
    <xf numFmtId="0" fontId="9" fillId="0" borderId="74" xfId="62" applyFont="1" applyFill="1" applyBorder="1" applyAlignment="1">
      <alignment textRotation="90"/>
      <protection/>
    </xf>
    <xf numFmtId="0" fontId="13" fillId="0" borderId="72" xfId="62" applyFont="1" applyFill="1" applyBorder="1" applyAlignment="1">
      <alignment horizontal="center" vertical="center"/>
      <protection/>
    </xf>
    <xf numFmtId="0" fontId="9" fillId="0" borderId="58" xfId="62" applyFont="1" applyFill="1" applyBorder="1" applyAlignment="1">
      <alignment horizontal="right"/>
      <protection/>
    </xf>
    <xf numFmtId="0" fontId="9" fillId="0" borderId="49" xfId="62" applyFont="1" applyFill="1" applyBorder="1" applyAlignment="1">
      <alignment horizontal="righ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549 81_ 1_ 004-21_Tame" xfId="57"/>
    <cellStyle name="Normal_CMD Lapmežciema TN foajē" xfId="58"/>
    <cellStyle name="Normal_Liepaja Peldu 5 UK tames" xfId="59"/>
    <cellStyle name="Normal_TameTuristu5-2011-08-06" xfId="60"/>
    <cellStyle name="Normal_Tāme fasāde PII Ķipars (Māris)" xfId="61"/>
    <cellStyle name="Normal_tāme roja DABASZINĪBAS JF" xfId="62"/>
    <cellStyle name="Normal_tāme TĒRVETE (jaunā forma)" xfId="63"/>
    <cellStyle name="Normal_Upesgrīva toča" xfId="64"/>
    <cellStyle name="Note" xfId="65"/>
    <cellStyle name="Output" xfId="66"/>
    <cellStyle name="Percent" xfId="67"/>
    <cellStyle name="Style 1" xfId="68"/>
    <cellStyle name="Title" xfId="69"/>
    <cellStyle name="Total" xfId="70"/>
    <cellStyle name="Warning Text" xfId="71"/>
    <cellStyle name="Стиль 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46</xdr:row>
      <xdr:rowOff>1133475</xdr:rowOff>
    </xdr:from>
    <xdr:to>
      <xdr:col>1</xdr:col>
      <xdr:colOff>3857625</xdr:colOff>
      <xdr:row>46</xdr:row>
      <xdr:rowOff>2314575</xdr:rowOff>
    </xdr:to>
    <xdr:pic>
      <xdr:nvPicPr>
        <xdr:cNvPr id="1" name="Attēls 2"/>
        <xdr:cNvPicPr preferRelativeResize="1">
          <a:picLocks noChangeAspect="1"/>
        </xdr:cNvPicPr>
      </xdr:nvPicPr>
      <xdr:blipFill>
        <a:blip r:embed="rId1"/>
        <a:stretch>
          <a:fillRect/>
        </a:stretch>
      </xdr:blipFill>
      <xdr:spPr>
        <a:xfrm>
          <a:off x="533400" y="39347775"/>
          <a:ext cx="3857625" cy="1190625"/>
        </a:xfrm>
        <a:prstGeom prst="rect">
          <a:avLst/>
        </a:prstGeom>
        <a:noFill/>
        <a:ln w="9525" cmpd="sng">
          <a:noFill/>
        </a:ln>
      </xdr:spPr>
    </xdr:pic>
    <xdr:clientData/>
  </xdr:twoCellAnchor>
  <xdr:twoCellAnchor editAs="oneCell">
    <xdr:from>
      <xdr:col>1</xdr:col>
      <xdr:colOff>0</xdr:colOff>
      <xdr:row>46</xdr:row>
      <xdr:rowOff>2362200</xdr:rowOff>
    </xdr:from>
    <xdr:to>
      <xdr:col>2</xdr:col>
      <xdr:colOff>28575</xdr:colOff>
      <xdr:row>47</xdr:row>
      <xdr:rowOff>9525</xdr:rowOff>
    </xdr:to>
    <xdr:pic>
      <xdr:nvPicPr>
        <xdr:cNvPr id="2" name="Attēls 3"/>
        <xdr:cNvPicPr preferRelativeResize="1">
          <a:picLocks noChangeAspect="1"/>
        </xdr:cNvPicPr>
      </xdr:nvPicPr>
      <xdr:blipFill>
        <a:blip r:embed="rId2"/>
        <a:stretch>
          <a:fillRect/>
        </a:stretch>
      </xdr:blipFill>
      <xdr:spPr>
        <a:xfrm>
          <a:off x="533400" y="40576500"/>
          <a:ext cx="3895725" cy="1219200"/>
        </a:xfrm>
        <a:prstGeom prst="rect">
          <a:avLst/>
        </a:prstGeom>
        <a:noFill/>
        <a:ln w="9525" cmpd="sng">
          <a:noFill/>
        </a:ln>
      </xdr:spPr>
    </xdr:pic>
    <xdr:clientData/>
  </xdr:twoCellAnchor>
  <xdr:twoCellAnchor editAs="oneCell">
    <xdr:from>
      <xdr:col>1</xdr:col>
      <xdr:colOff>57150</xdr:colOff>
      <xdr:row>47</xdr:row>
      <xdr:rowOff>104775</xdr:rowOff>
    </xdr:from>
    <xdr:to>
      <xdr:col>1</xdr:col>
      <xdr:colOff>1695450</xdr:colOff>
      <xdr:row>47</xdr:row>
      <xdr:rowOff>2200275</xdr:rowOff>
    </xdr:to>
    <xdr:pic>
      <xdr:nvPicPr>
        <xdr:cNvPr id="3" name="Attēls 5"/>
        <xdr:cNvPicPr preferRelativeResize="1">
          <a:picLocks noChangeAspect="1"/>
        </xdr:cNvPicPr>
      </xdr:nvPicPr>
      <xdr:blipFill>
        <a:blip r:embed="rId3"/>
        <a:stretch>
          <a:fillRect/>
        </a:stretch>
      </xdr:blipFill>
      <xdr:spPr>
        <a:xfrm>
          <a:off x="590550" y="41890950"/>
          <a:ext cx="1638300" cy="2085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1"/>
  <sheetViews>
    <sheetView showOutlineSymbols="0" view="pageBreakPreview" zoomScale="75" zoomScaleNormal="75" zoomScaleSheetLayoutView="75" zoomScalePageLayoutView="0" workbookViewId="0" topLeftCell="A1">
      <selection activeCell="C28" sqref="C28"/>
    </sheetView>
  </sheetViews>
  <sheetFormatPr defaultColWidth="9.6640625" defaultRowHeight="15"/>
  <cols>
    <col min="1" max="1" width="9.6640625" style="1" customWidth="1"/>
    <col min="2" max="2" width="59.4453125" style="1" customWidth="1"/>
    <col min="3" max="3" width="19.21484375" style="1" customWidth="1"/>
    <col min="4" max="4" width="9.6640625" style="1" customWidth="1"/>
    <col min="5" max="5" width="9.77734375" style="1" customWidth="1"/>
    <col min="6" max="16384" width="9.6640625" style="1" customWidth="1"/>
  </cols>
  <sheetData>
    <row r="1" spans="1:3" ht="16.5">
      <c r="A1" s="18"/>
      <c r="B1" s="18"/>
      <c r="C1" s="188" t="s">
        <v>0</v>
      </c>
    </row>
    <row r="2" spans="1:3" ht="16.5">
      <c r="A2" s="18"/>
      <c r="B2" s="18"/>
      <c r="C2" s="189" t="s">
        <v>1</v>
      </c>
    </row>
    <row r="3" spans="1:3" ht="16.5">
      <c r="A3" s="18"/>
      <c r="B3" s="190"/>
      <c r="C3" s="191" t="s">
        <v>2</v>
      </c>
    </row>
    <row r="4" spans="1:3" ht="16.5">
      <c r="A4" s="18"/>
      <c r="B4" s="190"/>
      <c r="C4" s="191" t="s">
        <v>3</v>
      </c>
    </row>
    <row r="5" spans="1:3" ht="16.5">
      <c r="A5" s="18"/>
      <c r="B5" s="190"/>
      <c r="C5" s="191" t="s">
        <v>4</v>
      </c>
    </row>
    <row r="6" spans="1:3" ht="16.5">
      <c r="A6" s="162"/>
      <c r="B6" s="192" t="s">
        <v>124</v>
      </c>
      <c r="C6" s="188"/>
    </row>
    <row r="7" spans="1:3" ht="16.5">
      <c r="A7" s="162"/>
      <c r="B7" s="192"/>
      <c r="C7" s="188"/>
    </row>
    <row r="8" spans="1:3" ht="16.5">
      <c r="A8" s="18" t="s">
        <v>125</v>
      </c>
      <c r="B8" s="18"/>
      <c r="C8" s="162"/>
    </row>
    <row r="9" spans="1:3" ht="16.5">
      <c r="A9" s="18" t="s">
        <v>5</v>
      </c>
      <c r="B9" s="18"/>
      <c r="C9" s="162"/>
    </row>
    <row r="10" spans="1:3" ht="16.5">
      <c r="A10" s="18" t="s">
        <v>6</v>
      </c>
      <c r="B10" s="18"/>
      <c r="C10" s="162"/>
    </row>
    <row r="11" spans="1:3" ht="16.5">
      <c r="A11" s="18"/>
      <c r="B11" s="18"/>
      <c r="C11" s="162"/>
    </row>
    <row r="12" spans="1:3" ht="15.75">
      <c r="A12" s="193"/>
      <c r="B12" s="194"/>
      <c r="C12" s="193"/>
    </row>
    <row r="13" spans="1:3" ht="15.75">
      <c r="A13" s="188"/>
      <c r="B13" s="188"/>
      <c r="C13" s="188"/>
    </row>
    <row r="14" spans="1:15" ht="15.75">
      <c r="A14" s="195"/>
      <c r="B14" s="196"/>
      <c r="C14" s="197"/>
      <c r="D14" s="2"/>
      <c r="E14" s="3"/>
      <c r="F14" s="3"/>
      <c r="G14" s="3"/>
      <c r="H14" s="3"/>
      <c r="I14" s="3"/>
      <c r="J14" s="3"/>
      <c r="K14" s="3"/>
      <c r="L14" s="3"/>
      <c r="M14" s="3"/>
      <c r="N14" s="3"/>
      <c r="O14" s="3"/>
    </row>
    <row r="15" spans="1:15" ht="15.75">
      <c r="A15" s="198"/>
      <c r="B15" s="199"/>
      <c r="C15" s="200" t="s">
        <v>7</v>
      </c>
      <c r="D15" s="2"/>
      <c r="E15" s="3"/>
      <c r="F15" s="3"/>
      <c r="G15" s="3"/>
      <c r="H15" s="3"/>
      <c r="I15" s="3"/>
      <c r="J15" s="3"/>
      <c r="K15" s="3"/>
      <c r="L15" s="3"/>
      <c r="M15" s="3"/>
      <c r="N15" s="3"/>
      <c r="O15" s="3"/>
    </row>
    <row r="16" spans="1:15" ht="15.75">
      <c r="A16" s="201" t="s">
        <v>8</v>
      </c>
      <c r="B16" s="202" t="s">
        <v>9</v>
      </c>
      <c r="C16" s="200" t="s">
        <v>10</v>
      </c>
      <c r="D16" s="2"/>
      <c r="E16" s="3"/>
      <c r="F16" s="3"/>
      <c r="G16" s="3"/>
      <c r="H16" s="3"/>
      <c r="I16" s="3"/>
      <c r="J16" s="3"/>
      <c r="K16" s="3"/>
      <c r="L16" s="3"/>
      <c r="M16" s="3"/>
      <c r="N16" s="3"/>
      <c r="O16" s="3"/>
    </row>
    <row r="17" spans="1:4" ht="15.75">
      <c r="A17" s="201"/>
      <c r="B17" s="199"/>
      <c r="C17" s="200"/>
      <c r="D17" s="4"/>
    </row>
    <row r="18" spans="1:4" ht="15.75">
      <c r="A18" s="203"/>
      <c r="B18" s="204"/>
      <c r="C18" s="205"/>
      <c r="D18" s="4"/>
    </row>
    <row r="19" spans="1:5" ht="16.5">
      <c r="A19" s="206">
        <v>1</v>
      </c>
      <c r="B19" s="207" t="s">
        <v>117</v>
      </c>
      <c r="C19" s="208">
        <f>+'Kopsavilkuma aprēķini'!D25</f>
        <v>0</v>
      </c>
      <c r="D19" s="4"/>
      <c r="E19" s="5"/>
    </row>
    <row r="20" spans="1:5" ht="15.75">
      <c r="A20" s="206"/>
      <c r="B20" s="209"/>
      <c r="C20" s="210"/>
      <c r="D20" s="4"/>
      <c r="E20" s="5"/>
    </row>
    <row r="21" spans="1:4" ht="15.75">
      <c r="A21" s="211"/>
      <c r="B21" s="209"/>
      <c r="C21" s="212"/>
      <c r="D21" s="4"/>
    </row>
    <row r="22" spans="1:4" ht="15.75">
      <c r="A22" s="213"/>
      <c r="B22" s="214"/>
      <c r="C22" s="215"/>
      <c r="D22" s="4"/>
    </row>
    <row r="23" spans="1:4" ht="15.75">
      <c r="A23" s="216"/>
      <c r="B23" s="217" t="s">
        <v>11</v>
      </c>
      <c r="C23" s="218">
        <f>SUM(C19:C22)</f>
        <v>0</v>
      </c>
      <c r="D23" s="4"/>
    </row>
    <row r="24" spans="1:4" ht="15.75">
      <c r="A24" s="216"/>
      <c r="B24" s="219" t="s">
        <v>12</v>
      </c>
      <c r="C24" s="218">
        <f>C23*0.21</f>
        <v>0</v>
      </c>
      <c r="D24" s="4"/>
    </row>
    <row r="25" spans="1:5" ht="15.75">
      <c r="A25" s="216"/>
      <c r="B25" s="219" t="s">
        <v>13</v>
      </c>
      <c r="C25" s="218">
        <f>+C24+C23</f>
        <v>0</v>
      </c>
      <c r="D25" s="4"/>
      <c r="E25" s="5"/>
    </row>
    <row r="26" spans="1:4" ht="15.75">
      <c r="A26" s="220"/>
      <c r="B26" s="221"/>
      <c r="C26" s="222"/>
      <c r="D26" s="4"/>
    </row>
    <row r="27" spans="1:3" ht="15.75">
      <c r="A27" s="223"/>
      <c r="B27" s="223"/>
      <c r="C27" s="223"/>
    </row>
    <row r="28" spans="1:3" ht="15.75">
      <c r="A28" s="161" t="s">
        <v>14</v>
      </c>
      <c r="B28" s="161"/>
      <c r="C28" s="161"/>
    </row>
    <row r="29" spans="1:3" ht="15.75">
      <c r="A29" s="188"/>
      <c r="B29" s="188"/>
      <c r="C29" s="188"/>
    </row>
    <row r="31" ht="15">
      <c r="A31" s="6"/>
    </row>
  </sheetData>
  <sheetProtection selectLockedCells="1" selectUnlockedCells="1"/>
  <printOptions horizontalCentered="1"/>
  <pageMargins left="0.15748031496062992" right="0.15748031496062992" top="0.984251968503937" bottom="0.7874015748031497"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showOutlineSymbols="0" view="pageBreakPreview" zoomScale="70" zoomScaleNormal="75" zoomScaleSheetLayoutView="70" zoomScalePageLayoutView="0" workbookViewId="0" topLeftCell="A1">
      <selection activeCell="B35" sqref="B35"/>
    </sheetView>
  </sheetViews>
  <sheetFormatPr defaultColWidth="8.88671875" defaultRowHeight="15"/>
  <cols>
    <col min="2" max="2" width="12.77734375" style="0" customWidth="1"/>
    <col min="3" max="3" width="35.4453125" style="0" customWidth="1"/>
    <col min="4" max="4" width="15.5546875" style="0" customWidth="1"/>
    <col min="5" max="5" width="12.88671875" style="0" customWidth="1"/>
    <col min="6" max="6" width="15.5546875" style="0" customWidth="1"/>
    <col min="7" max="7" width="13.88671875" style="0" customWidth="1"/>
    <col min="8" max="8" width="11.88671875" style="0" customWidth="1"/>
  </cols>
  <sheetData>
    <row r="1" spans="1:8" ht="15.75">
      <c r="A1" s="161"/>
      <c r="B1" s="161"/>
      <c r="C1" s="161"/>
      <c r="D1" s="161"/>
      <c r="E1" s="161"/>
      <c r="F1" s="161"/>
      <c r="G1" s="161"/>
      <c r="H1" s="161"/>
    </row>
    <row r="2" spans="1:8" ht="15.75">
      <c r="A2" s="374" t="s">
        <v>126</v>
      </c>
      <c r="B2" s="375"/>
      <c r="C2" s="375"/>
      <c r="D2" s="375"/>
      <c r="E2" s="375"/>
      <c r="F2" s="375"/>
      <c r="G2" s="375"/>
      <c r="H2" s="375"/>
    </row>
    <row r="3" spans="1:8" ht="15.75">
      <c r="A3" s="161"/>
      <c r="B3" s="161"/>
      <c r="C3" s="161"/>
      <c r="D3" s="161"/>
      <c r="E3" s="161"/>
      <c r="F3" s="161"/>
      <c r="G3" s="161"/>
      <c r="H3" s="161"/>
    </row>
    <row r="4" spans="1:8" ht="16.5">
      <c r="A4" s="18" t="s">
        <v>125</v>
      </c>
      <c r="B4" s="18"/>
      <c r="C4" s="162"/>
      <c r="D4" s="162"/>
      <c r="E4" s="162"/>
      <c r="F4" s="161"/>
      <c r="G4" s="161"/>
      <c r="H4" s="161"/>
    </row>
    <row r="5" spans="1:8" ht="16.5">
      <c r="A5" s="18" t="s">
        <v>5</v>
      </c>
      <c r="B5" s="18"/>
      <c r="C5" s="162"/>
      <c r="D5" s="162"/>
      <c r="E5" s="162"/>
      <c r="F5" s="161"/>
      <c r="G5" s="161"/>
      <c r="H5" s="161"/>
    </row>
    <row r="6" spans="1:8" ht="16.5">
      <c r="A6" s="18" t="s">
        <v>6</v>
      </c>
      <c r="B6" s="18"/>
      <c r="C6" s="162"/>
      <c r="D6" s="162"/>
      <c r="E6" s="162"/>
      <c r="F6" s="161"/>
      <c r="G6" s="161"/>
      <c r="H6" s="161"/>
    </row>
    <row r="7" spans="1:8" ht="16.5">
      <c r="A7" s="18"/>
      <c r="B7" s="18"/>
      <c r="C7" s="162"/>
      <c r="D7" s="162"/>
      <c r="E7" s="162"/>
      <c r="F7" s="161"/>
      <c r="G7" s="161"/>
      <c r="H7" s="161"/>
    </row>
    <row r="8" spans="1:8" s="8" customFormat="1" ht="15.75">
      <c r="A8" s="163"/>
      <c r="B8" s="163"/>
      <c r="C8" s="163"/>
      <c r="D8" s="163"/>
      <c r="E8" s="163"/>
      <c r="F8" s="163"/>
      <c r="G8" s="163"/>
      <c r="H8" s="163"/>
    </row>
    <row r="9" spans="1:8" s="8" customFormat="1" ht="15.75">
      <c r="A9" s="164"/>
      <c r="B9" s="164"/>
      <c r="C9" s="164"/>
      <c r="D9" s="164"/>
      <c r="E9" s="164"/>
      <c r="F9" s="164"/>
      <c r="G9" s="164"/>
      <c r="H9" s="164"/>
    </row>
    <row r="10" spans="1:9" s="8" customFormat="1" ht="15.75">
      <c r="A10" s="165"/>
      <c r="B10" s="371" t="s">
        <v>121</v>
      </c>
      <c r="C10" s="165"/>
      <c r="D10" s="166"/>
      <c r="E10" s="167"/>
      <c r="F10" s="168" t="s">
        <v>15</v>
      </c>
      <c r="G10" s="169"/>
      <c r="H10" s="165"/>
      <c r="I10" s="9"/>
    </row>
    <row r="11" spans="1:9" ht="15.75">
      <c r="A11" s="170" t="s">
        <v>8</v>
      </c>
      <c r="B11" s="372"/>
      <c r="C11" s="170" t="s">
        <v>16</v>
      </c>
      <c r="D11" s="170" t="s">
        <v>17</v>
      </c>
      <c r="E11" s="170" t="s">
        <v>18</v>
      </c>
      <c r="F11" s="171" t="s">
        <v>19</v>
      </c>
      <c r="G11" s="171" t="s">
        <v>20</v>
      </c>
      <c r="H11" s="170" t="s">
        <v>21</v>
      </c>
      <c r="I11" s="10"/>
    </row>
    <row r="12" spans="1:9" ht="15.75">
      <c r="A12" s="172"/>
      <c r="B12" s="373"/>
      <c r="C12" s="172"/>
      <c r="D12" s="170" t="s">
        <v>10</v>
      </c>
      <c r="E12" s="170" t="s">
        <v>10</v>
      </c>
      <c r="F12" s="170" t="s">
        <v>10</v>
      </c>
      <c r="G12" s="170" t="s">
        <v>10</v>
      </c>
      <c r="H12" s="170" t="s">
        <v>22</v>
      </c>
      <c r="I12" s="10"/>
    </row>
    <row r="13" spans="1:9" ht="15.75">
      <c r="A13" s="173"/>
      <c r="B13" s="174"/>
      <c r="C13" s="174"/>
      <c r="D13" s="174"/>
      <c r="E13" s="174"/>
      <c r="F13" s="174"/>
      <c r="G13" s="174"/>
      <c r="H13" s="174"/>
      <c r="I13" s="10"/>
    </row>
    <row r="14" spans="1:9" ht="15.75">
      <c r="A14" s="175">
        <v>1</v>
      </c>
      <c r="B14" s="175">
        <v>1</v>
      </c>
      <c r="C14" s="176" t="s">
        <v>23</v>
      </c>
      <c r="D14" s="177"/>
      <c r="E14" s="178"/>
      <c r="F14" s="178"/>
      <c r="G14" s="178"/>
      <c r="H14" s="178"/>
      <c r="I14" s="10"/>
    </row>
    <row r="15" spans="1:9" ht="15.75">
      <c r="A15" s="175">
        <v>2</v>
      </c>
      <c r="B15" s="175">
        <v>2</v>
      </c>
      <c r="C15" s="176" t="s">
        <v>24</v>
      </c>
      <c r="D15" s="177"/>
      <c r="E15" s="178"/>
      <c r="F15" s="178"/>
      <c r="G15" s="178"/>
      <c r="H15" s="179"/>
      <c r="I15" s="10"/>
    </row>
    <row r="16" spans="1:9" ht="15.75">
      <c r="A16" s="225">
        <v>3</v>
      </c>
      <c r="B16" s="225">
        <v>3</v>
      </c>
      <c r="C16" s="226" t="s">
        <v>249</v>
      </c>
      <c r="D16" s="227"/>
      <c r="E16" s="228"/>
      <c r="F16" s="228"/>
      <c r="G16" s="228"/>
      <c r="H16" s="229"/>
      <c r="I16" s="10"/>
    </row>
    <row r="17" spans="1:9" ht="15.75">
      <c r="A17" s="225">
        <v>4</v>
      </c>
      <c r="B17" s="225">
        <v>4</v>
      </c>
      <c r="C17" s="226" t="s">
        <v>217</v>
      </c>
      <c r="D17" s="227"/>
      <c r="E17" s="228"/>
      <c r="F17" s="228"/>
      <c r="G17" s="228"/>
      <c r="H17" s="229"/>
      <c r="I17" s="10"/>
    </row>
    <row r="18" spans="1:9" ht="16.5" thickBot="1">
      <c r="A18" s="180"/>
      <c r="B18" s="180"/>
      <c r="C18" s="181"/>
      <c r="D18" s="181"/>
      <c r="E18" s="181"/>
      <c r="F18" s="181"/>
      <c r="G18" s="181"/>
      <c r="H18" s="181"/>
      <c r="I18" s="10"/>
    </row>
    <row r="19" spans="1:9" ht="16.5" thickTop="1">
      <c r="A19" s="182"/>
      <c r="B19" s="183"/>
      <c r="C19" s="183"/>
      <c r="D19" s="183"/>
      <c r="E19" s="183"/>
      <c r="F19" s="183"/>
      <c r="G19" s="183"/>
      <c r="H19" s="183"/>
      <c r="I19" s="10"/>
    </row>
    <row r="20" spans="1:9" ht="15.75">
      <c r="A20" s="184"/>
      <c r="B20" s="185"/>
      <c r="C20" s="186" t="s">
        <v>11</v>
      </c>
      <c r="D20" s="178"/>
      <c r="E20" s="178"/>
      <c r="F20" s="178"/>
      <c r="G20" s="178"/>
      <c r="H20" s="178"/>
      <c r="I20" s="10"/>
    </row>
    <row r="21" spans="1:9" ht="15.75">
      <c r="A21" s="184"/>
      <c r="B21" s="185"/>
      <c r="C21" s="186" t="s">
        <v>25</v>
      </c>
      <c r="D21" s="178"/>
      <c r="E21" s="176"/>
      <c r="F21" s="176"/>
      <c r="G21" s="176"/>
      <c r="H21" s="176"/>
      <c r="I21" s="10"/>
    </row>
    <row r="22" spans="1:9" ht="15.75">
      <c r="A22" s="184"/>
      <c r="B22" s="185"/>
      <c r="C22" s="186" t="s">
        <v>26</v>
      </c>
      <c r="D22" s="176"/>
      <c r="E22" s="176"/>
      <c r="F22" s="176"/>
      <c r="G22" s="176"/>
      <c r="H22" s="176"/>
      <c r="I22" s="10"/>
    </row>
    <row r="23" spans="1:9" ht="15.75">
      <c r="A23" s="184"/>
      <c r="B23" s="185"/>
      <c r="C23" s="186" t="s">
        <v>27</v>
      </c>
      <c r="D23" s="178"/>
      <c r="E23" s="176"/>
      <c r="F23" s="176"/>
      <c r="G23" s="176"/>
      <c r="H23" s="176"/>
      <c r="I23" s="10"/>
    </row>
    <row r="24" spans="1:9" ht="15.75">
      <c r="A24" s="184"/>
      <c r="B24" s="185"/>
      <c r="C24" s="186" t="s">
        <v>28</v>
      </c>
      <c r="D24" s="178"/>
      <c r="E24" s="176"/>
      <c r="F24" s="176"/>
      <c r="G24" s="176"/>
      <c r="H24" s="176"/>
      <c r="I24" s="10"/>
    </row>
    <row r="25" spans="1:9" ht="15.75">
      <c r="A25" s="184"/>
      <c r="B25" s="185"/>
      <c r="C25" s="186" t="s">
        <v>29</v>
      </c>
      <c r="D25" s="178"/>
      <c r="E25" s="176"/>
      <c r="F25" s="176"/>
      <c r="G25" s="176"/>
      <c r="H25" s="176"/>
      <c r="I25" s="10"/>
    </row>
    <row r="26" spans="1:8" ht="15.75">
      <c r="A26" s="161"/>
      <c r="B26" s="187"/>
      <c r="C26" s="187"/>
      <c r="D26" s="187"/>
      <c r="E26" s="187"/>
      <c r="F26" s="187"/>
      <c r="G26" s="187"/>
      <c r="H26" s="187"/>
    </row>
    <row r="27" spans="1:8" ht="15.75">
      <c r="A27" s="161"/>
      <c r="B27" s="161"/>
      <c r="C27" s="161"/>
      <c r="D27" s="161"/>
      <c r="E27" s="161"/>
      <c r="F27" s="161"/>
      <c r="G27" s="161"/>
      <c r="H27" s="161"/>
    </row>
  </sheetData>
  <sheetProtection selectLockedCells="1" selectUnlockedCells="1"/>
  <mergeCells count="2">
    <mergeCell ref="B10:B12"/>
    <mergeCell ref="A2:H2"/>
  </mergeCells>
  <printOptions horizontalCentered="1"/>
  <pageMargins left="0.15748031496062992" right="0.15748031496062992" top="0.984251968503937" bottom="0.7874015748031497" header="0.5118110236220472" footer="0.5118110236220472"/>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R34"/>
  <sheetViews>
    <sheetView showOutlineSymbols="0" view="pageBreakPreview" zoomScale="75" zoomScaleNormal="75" zoomScaleSheetLayoutView="75" zoomScalePageLayoutView="0" workbookViewId="0" topLeftCell="A1">
      <selection activeCell="B40" sqref="B40"/>
    </sheetView>
  </sheetViews>
  <sheetFormatPr defaultColWidth="8.88671875" defaultRowHeight="15"/>
  <cols>
    <col min="1" max="1" width="8.99609375" style="11" customWidth="1"/>
    <col min="2" max="2" width="46.10546875" style="11" customWidth="1"/>
    <col min="3" max="7" width="8.99609375" style="11" customWidth="1"/>
    <col min="8" max="8" width="9.88671875" style="11" customWidth="1"/>
    <col min="9" max="9" width="8.99609375" style="11" customWidth="1"/>
    <col min="10" max="10" width="9.88671875" style="11" customWidth="1"/>
    <col min="11" max="12" width="8.99609375" style="11" customWidth="1"/>
    <col min="13" max="13" width="9.88671875" style="11" customWidth="1"/>
    <col min="14" max="14" width="8.99609375" style="11" customWidth="1"/>
    <col min="15" max="15" width="9.88671875" style="11" customWidth="1"/>
    <col min="16" max="17" width="10.6640625" style="11" customWidth="1"/>
    <col min="18" max="16384" width="8.88671875" style="11" customWidth="1"/>
  </cols>
  <sheetData>
    <row r="1" spans="1:15" ht="16.5">
      <c r="A1" s="82"/>
      <c r="B1" s="82"/>
      <c r="C1" s="82"/>
      <c r="D1" s="82"/>
      <c r="E1" s="82"/>
      <c r="F1" s="82"/>
      <c r="G1" s="83"/>
      <c r="H1" s="83"/>
      <c r="I1" s="83"/>
      <c r="J1" s="83"/>
      <c r="K1" s="83"/>
      <c r="L1" s="83"/>
      <c r="M1" s="83"/>
      <c r="N1" s="83"/>
      <c r="O1" s="83"/>
    </row>
    <row r="2" spans="1:15" ht="16.5">
      <c r="A2" s="378" t="s">
        <v>122</v>
      </c>
      <c r="B2" s="375"/>
      <c r="C2" s="375"/>
      <c r="D2" s="375"/>
      <c r="E2" s="375"/>
      <c r="F2" s="375"/>
      <c r="G2" s="375"/>
      <c r="H2" s="375"/>
      <c r="I2" s="375"/>
      <c r="J2" s="375"/>
      <c r="K2" s="375"/>
      <c r="L2" s="375"/>
      <c r="M2" s="375"/>
      <c r="N2" s="375"/>
      <c r="O2" s="375"/>
    </row>
    <row r="3" spans="1:15" ht="16.5">
      <c r="A3" s="379" t="s">
        <v>30</v>
      </c>
      <c r="B3" s="375"/>
      <c r="C3" s="375"/>
      <c r="D3" s="375"/>
      <c r="E3" s="375"/>
      <c r="F3" s="375"/>
      <c r="G3" s="375"/>
      <c r="H3" s="375"/>
      <c r="I3" s="375"/>
      <c r="J3" s="375"/>
      <c r="K3" s="375"/>
      <c r="L3" s="375"/>
      <c r="M3" s="375"/>
      <c r="N3" s="375"/>
      <c r="O3" s="375"/>
    </row>
    <row r="4" spans="1:15" ht="16.5">
      <c r="A4" s="18" t="s">
        <v>125</v>
      </c>
      <c r="B4" s="18"/>
      <c r="C4" s="84"/>
      <c r="D4" s="85"/>
      <c r="E4" s="85"/>
      <c r="F4" s="85"/>
      <c r="G4" s="83"/>
      <c r="H4" s="83"/>
      <c r="I4" s="83"/>
      <c r="J4" s="83"/>
      <c r="K4" s="83"/>
      <c r="L4" s="83"/>
      <c r="M4" s="83"/>
      <c r="N4" s="83"/>
      <c r="O4" s="83"/>
    </row>
    <row r="5" spans="1:15" ht="16.5">
      <c r="A5" s="18" t="s">
        <v>5</v>
      </c>
      <c r="B5" s="18"/>
      <c r="C5" s="84"/>
      <c r="D5" s="85"/>
      <c r="E5" s="85"/>
      <c r="F5" s="85"/>
      <c r="G5" s="83"/>
      <c r="H5" s="83"/>
      <c r="I5" s="83"/>
      <c r="J5" s="83"/>
      <c r="K5" s="83"/>
      <c r="L5" s="83"/>
      <c r="M5" s="83"/>
      <c r="N5" s="83"/>
      <c r="O5" s="83"/>
    </row>
    <row r="6" spans="1:15" ht="16.5">
      <c r="A6" s="18" t="s">
        <v>6</v>
      </c>
      <c r="B6" s="18"/>
      <c r="C6" s="84"/>
      <c r="D6" s="85"/>
      <c r="E6" s="85"/>
      <c r="F6" s="85"/>
      <c r="G6" s="83"/>
      <c r="H6" s="83"/>
      <c r="I6" s="83"/>
      <c r="J6" s="83"/>
      <c r="K6" s="83"/>
      <c r="L6" s="86"/>
      <c r="M6" s="87"/>
      <c r="N6" s="88"/>
      <c r="O6" s="89"/>
    </row>
    <row r="7" spans="1:15" ht="16.5">
      <c r="A7" s="90"/>
      <c r="B7" s="90"/>
      <c r="C7" s="91"/>
      <c r="D7" s="92"/>
      <c r="E7" s="92"/>
      <c r="F7" s="92"/>
      <c r="G7" s="83"/>
      <c r="H7" s="83"/>
      <c r="I7" s="83"/>
      <c r="J7" s="83"/>
      <c r="K7" s="83"/>
      <c r="L7" s="93"/>
      <c r="M7" s="17"/>
      <c r="N7" s="17"/>
      <c r="O7" s="17"/>
    </row>
    <row r="8" spans="1:18" ht="16.5">
      <c r="A8" s="90"/>
      <c r="B8" s="94"/>
      <c r="C8" s="91"/>
      <c r="D8" s="92"/>
      <c r="E8" s="92"/>
      <c r="F8" s="92"/>
      <c r="G8" s="83"/>
      <c r="H8" s="83"/>
      <c r="I8" s="83"/>
      <c r="J8" s="83"/>
      <c r="K8" s="83"/>
      <c r="L8" s="83"/>
      <c r="M8" s="83"/>
      <c r="N8" s="83"/>
      <c r="O8" s="83"/>
      <c r="P8" s="12"/>
      <c r="Q8" s="12"/>
      <c r="R8" s="12"/>
    </row>
    <row r="9" spans="1:15" ht="16.5">
      <c r="A9" s="95"/>
      <c r="B9" s="95"/>
      <c r="C9" s="96"/>
      <c r="D9" s="97"/>
      <c r="E9" s="376" t="s">
        <v>31</v>
      </c>
      <c r="F9" s="376"/>
      <c r="G9" s="376"/>
      <c r="H9" s="376"/>
      <c r="I9" s="376"/>
      <c r="J9" s="376"/>
      <c r="K9" s="377" t="s">
        <v>32</v>
      </c>
      <c r="L9" s="377"/>
      <c r="M9" s="377"/>
      <c r="N9" s="377"/>
      <c r="O9" s="377"/>
    </row>
    <row r="10" spans="1:15" ht="16.5">
      <c r="A10" s="98" t="s">
        <v>33</v>
      </c>
      <c r="B10" s="98" t="s">
        <v>34</v>
      </c>
      <c r="C10" s="99" t="s">
        <v>35</v>
      </c>
      <c r="D10" s="100" t="s">
        <v>36</v>
      </c>
      <c r="E10" s="96" t="s">
        <v>37</v>
      </c>
      <c r="F10" s="96" t="s">
        <v>38</v>
      </c>
      <c r="G10" s="96"/>
      <c r="H10" s="96"/>
      <c r="I10" s="96"/>
      <c r="J10" s="96"/>
      <c r="K10" s="96" t="s">
        <v>39</v>
      </c>
      <c r="L10" s="96"/>
      <c r="M10" s="96"/>
      <c r="N10" s="96"/>
      <c r="O10" s="96"/>
    </row>
    <row r="11" spans="1:15" ht="16.5">
      <c r="A11" s="98" t="s">
        <v>40</v>
      </c>
      <c r="B11" s="98" t="s">
        <v>41</v>
      </c>
      <c r="C11" s="99" t="s">
        <v>42</v>
      </c>
      <c r="D11" s="101" t="s">
        <v>43</v>
      </c>
      <c r="E11" s="99" t="s">
        <v>44</v>
      </c>
      <c r="F11" s="99" t="s">
        <v>45</v>
      </c>
      <c r="G11" s="99" t="s">
        <v>46</v>
      </c>
      <c r="H11" s="99" t="s">
        <v>19</v>
      </c>
      <c r="I11" s="99" t="s">
        <v>20</v>
      </c>
      <c r="J11" s="99" t="s">
        <v>11</v>
      </c>
      <c r="K11" s="99" t="s">
        <v>47</v>
      </c>
      <c r="L11" s="99" t="s">
        <v>46</v>
      </c>
      <c r="M11" s="99" t="s">
        <v>19</v>
      </c>
      <c r="N11" s="99" t="s">
        <v>20</v>
      </c>
      <c r="O11" s="99" t="s">
        <v>48</v>
      </c>
    </row>
    <row r="12" spans="1:15" ht="36" customHeight="1">
      <c r="A12" s="102"/>
      <c r="B12" s="102"/>
      <c r="C12" s="99"/>
      <c r="D12" s="101"/>
      <c r="E12" s="99" t="s">
        <v>22</v>
      </c>
      <c r="F12" s="99" t="s">
        <v>49</v>
      </c>
      <c r="G12" s="99" t="s">
        <v>10</v>
      </c>
      <c r="H12" s="99" t="s">
        <v>10</v>
      </c>
      <c r="I12" s="99" t="s">
        <v>10</v>
      </c>
      <c r="J12" s="99" t="s">
        <v>10</v>
      </c>
      <c r="K12" s="99" t="s">
        <v>22</v>
      </c>
      <c r="L12" s="99" t="s">
        <v>10</v>
      </c>
      <c r="M12" s="99" t="s">
        <v>10</v>
      </c>
      <c r="N12" s="99" t="s">
        <v>10</v>
      </c>
      <c r="O12" s="99" t="s">
        <v>10</v>
      </c>
    </row>
    <row r="13" spans="1:18" s="14" customFormat="1" ht="13.5" customHeight="1">
      <c r="A13" s="103"/>
      <c r="B13" s="104"/>
      <c r="C13" s="105"/>
      <c r="D13" s="106"/>
      <c r="E13" s="106"/>
      <c r="F13" s="106"/>
      <c r="G13" s="57"/>
      <c r="H13" s="57"/>
      <c r="I13" s="57"/>
      <c r="J13" s="57"/>
      <c r="K13" s="57"/>
      <c r="L13" s="57"/>
      <c r="M13" s="57"/>
      <c r="N13" s="57"/>
      <c r="O13" s="57"/>
      <c r="P13" s="13"/>
      <c r="Q13" s="13"/>
      <c r="R13" s="13"/>
    </row>
    <row r="14" spans="1:18" s="14" customFormat="1" ht="13.5" customHeight="1">
      <c r="A14" s="107">
        <v>1</v>
      </c>
      <c r="B14" s="108" t="s">
        <v>50</v>
      </c>
      <c r="C14" s="105" t="s">
        <v>51</v>
      </c>
      <c r="D14" s="109">
        <v>218</v>
      </c>
      <c r="E14" s="106"/>
      <c r="F14" s="106"/>
      <c r="G14" s="57"/>
      <c r="H14" s="57"/>
      <c r="I14" s="57"/>
      <c r="J14" s="47">
        <f aca="true" t="shared" si="0" ref="J14:J26">+I14+H14+G14</f>
        <v>0</v>
      </c>
      <c r="K14" s="47">
        <f aca="true" t="shared" si="1" ref="K14:K28">+E14*D14</f>
        <v>0</v>
      </c>
      <c r="L14" s="47">
        <f aca="true" t="shared" si="2" ref="L14:L28">ROUND(+G14*D14,2)</f>
        <v>0</v>
      </c>
      <c r="M14" s="47">
        <f aca="true" t="shared" si="3" ref="M14:M28">ROUND(+H14*D14,2)</f>
        <v>0</v>
      </c>
      <c r="N14" s="47">
        <f aca="true" t="shared" si="4" ref="N14:N28">ROUND(+I14*D14,2)</f>
        <v>0</v>
      </c>
      <c r="O14" s="47">
        <f aca="true" t="shared" si="5" ref="O14:O28">+N14+M14+L14</f>
        <v>0</v>
      </c>
      <c r="P14" s="13"/>
      <c r="Q14" s="13"/>
      <c r="R14" s="13"/>
    </row>
    <row r="15" spans="1:18" s="14" customFormat="1" ht="13.5" customHeight="1">
      <c r="A15" s="107">
        <f aca="true" t="shared" si="6" ref="A15:A25">+A14+1</f>
        <v>2</v>
      </c>
      <c r="B15" s="108" t="s">
        <v>52</v>
      </c>
      <c r="C15" s="105" t="s">
        <v>53</v>
      </c>
      <c r="D15" s="109">
        <v>1</v>
      </c>
      <c r="E15" s="106"/>
      <c r="F15" s="106"/>
      <c r="G15" s="57"/>
      <c r="H15" s="57"/>
      <c r="I15" s="57"/>
      <c r="J15" s="47">
        <f t="shared" si="0"/>
        <v>0</v>
      </c>
      <c r="K15" s="47">
        <f t="shared" si="1"/>
        <v>0</v>
      </c>
      <c r="L15" s="47">
        <f t="shared" si="2"/>
        <v>0</v>
      </c>
      <c r="M15" s="47">
        <f t="shared" si="3"/>
        <v>0</v>
      </c>
      <c r="N15" s="47">
        <f t="shared" si="4"/>
        <v>0</v>
      </c>
      <c r="O15" s="47">
        <f t="shared" si="5"/>
        <v>0</v>
      </c>
      <c r="P15" s="13"/>
      <c r="Q15" s="13"/>
      <c r="R15" s="13"/>
    </row>
    <row r="16" spans="1:15" ht="16.5">
      <c r="A16" s="107">
        <f t="shared" si="6"/>
        <v>3</v>
      </c>
      <c r="B16" s="110" t="s">
        <v>54</v>
      </c>
      <c r="C16" s="111" t="s">
        <v>55</v>
      </c>
      <c r="D16" s="112">
        <v>1</v>
      </c>
      <c r="E16" s="47"/>
      <c r="F16" s="47"/>
      <c r="G16" s="48"/>
      <c r="H16" s="48"/>
      <c r="I16" s="48"/>
      <c r="J16" s="47">
        <f t="shared" si="0"/>
        <v>0</v>
      </c>
      <c r="K16" s="47">
        <f t="shared" si="1"/>
        <v>0</v>
      </c>
      <c r="L16" s="47">
        <f t="shared" si="2"/>
        <v>0</v>
      </c>
      <c r="M16" s="47">
        <f t="shared" si="3"/>
        <v>0</v>
      </c>
      <c r="N16" s="47">
        <f t="shared" si="4"/>
        <v>0</v>
      </c>
      <c r="O16" s="47">
        <f t="shared" si="5"/>
        <v>0</v>
      </c>
    </row>
    <row r="17" spans="1:15" ht="16.5">
      <c r="A17" s="107">
        <f t="shared" si="6"/>
        <v>4</v>
      </c>
      <c r="B17" s="113" t="s">
        <v>56</v>
      </c>
      <c r="C17" s="111" t="s">
        <v>57</v>
      </c>
      <c r="D17" s="112">
        <v>1</v>
      </c>
      <c r="E17" s="47"/>
      <c r="F17" s="47"/>
      <c r="G17" s="48"/>
      <c r="H17" s="48"/>
      <c r="I17" s="48"/>
      <c r="J17" s="47">
        <f t="shared" si="0"/>
        <v>0</v>
      </c>
      <c r="K17" s="47">
        <f t="shared" si="1"/>
        <v>0</v>
      </c>
      <c r="L17" s="47">
        <f t="shared" si="2"/>
        <v>0</v>
      </c>
      <c r="M17" s="47">
        <f t="shared" si="3"/>
        <v>0</v>
      </c>
      <c r="N17" s="47">
        <f t="shared" si="4"/>
        <v>0</v>
      </c>
      <c r="O17" s="47">
        <f t="shared" si="5"/>
        <v>0</v>
      </c>
    </row>
    <row r="18" spans="1:15" ht="16.5">
      <c r="A18" s="107">
        <f t="shared" si="6"/>
        <v>5</v>
      </c>
      <c r="B18" s="110" t="s">
        <v>58</v>
      </c>
      <c r="C18" s="114" t="s">
        <v>57</v>
      </c>
      <c r="D18" s="112">
        <v>1</v>
      </c>
      <c r="E18" s="47"/>
      <c r="F18" s="47"/>
      <c r="G18" s="48"/>
      <c r="H18" s="48"/>
      <c r="I18" s="48"/>
      <c r="J18" s="47">
        <f t="shared" si="0"/>
        <v>0</v>
      </c>
      <c r="K18" s="47">
        <f t="shared" si="1"/>
        <v>0</v>
      </c>
      <c r="L18" s="47">
        <f t="shared" si="2"/>
        <v>0</v>
      </c>
      <c r="M18" s="47">
        <f t="shared" si="3"/>
        <v>0</v>
      </c>
      <c r="N18" s="47">
        <f t="shared" si="4"/>
        <v>0</v>
      </c>
      <c r="O18" s="47">
        <f t="shared" si="5"/>
        <v>0</v>
      </c>
    </row>
    <row r="19" spans="1:15" ht="28.5" customHeight="1">
      <c r="A19" s="107">
        <f t="shared" si="6"/>
        <v>6</v>
      </c>
      <c r="B19" s="113" t="s">
        <v>59</v>
      </c>
      <c r="C19" s="115" t="s">
        <v>60</v>
      </c>
      <c r="D19" s="112">
        <v>1</v>
      </c>
      <c r="E19" s="47"/>
      <c r="F19" s="47"/>
      <c r="G19" s="48"/>
      <c r="H19" s="48"/>
      <c r="I19" s="48"/>
      <c r="J19" s="47">
        <f t="shared" si="0"/>
        <v>0</v>
      </c>
      <c r="K19" s="47">
        <f t="shared" si="1"/>
        <v>0</v>
      </c>
      <c r="L19" s="47">
        <f t="shared" si="2"/>
        <v>0</v>
      </c>
      <c r="M19" s="47">
        <f t="shared" si="3"/>
        <v>0</v>
      </c>
      <c r="N19" s="47">
        <f t="shared" si="4"/>
        <v>0</v>
      </c>
      <c r="O19" s="47">
        <f t="shared" si="5"/>
        <v>0</v>
      </c>
    </row>
    <row r="20" spans="1:15" ht="16.5">
      <c r="A20" s="107">
        <f t="shared" si="6"/>
        <v>7</v>
      </c>
      <c r="B20" s="116" t="s">
        <v>61</v>
      </c>
      <c r="C20" s="117" t="s">
        <v>55</v>
      </c>
      <c r="D20" s="118">
        <v>1</v>
      </c>
      <c r="E20" s="119"/>
      <c r="F20" s="119"/>
      <c r="G20" s="120"/>
      <c r="H20" s="120"/>
      <c r="I20" s="120"/>
      <c r="J20" s="47">
        <f t="shared" si="0"/>
        <v>0</v>
      </c>
      <c r="K20" s="47">
        <f t="shared" si="1"/>
        <v>0</v>
      </c>
      <c r="L20" s="47">
        <f t="shared" si="2"/>
        <v>0</v>
      </c>
      <c r="M20" s="47">
        <f t="shared" si="3"/>
        <v>0</v>
      </c>
      <c r="N20" s="47">
        <f t="shared" si="4"/>
        <v>0</v>
      </c>
      <c r="O20" s="47">
        <f t="shared" si="5"/>
        <v>0</v>
      </c>
    </row>
    <row r="21" spans="1:15" ht="16.5">
      <c r="A21" s="121">
        <f t="shared" si="6"/>
        <v>8</v>
      </c>
      <c r="B21" s="122" t="s">
        <v>62</v>
      </c>
      <c r="C21" s="123" t="s">
        <v>60</v>
      </c>
      <c r="D21" s="118">
        <v>1</v>
      </c>
      <c r="E21" s="119"/>
      <c r="F21" s="119"/>
      <c r="G21" s="120"/>
      <c r="H21" s="120"/>
      <c r="I21" s="120"/>
      <c r="J21" s="47">
        <f t="shared" si="0"/>
        <v>0</v>
      </c>
      <c r="K21" s="47">
        <f t="shared" si="1"/>
        <v>0</v>
      </c>
      <c r="L21" s="47">
        <f t="shared" si="2"/>
        <v>0</v>
      </c>
      <c r="M21" s="47">
        <f t="shared" si="3"/>
        <v>0</v>
      </c>
      <c r="N21" s="47">
        <f t="shared" si="4"/>
        <v>0</v>
      </c>
      <c r="O21" s="47">
        <f t="shared" si="5"/>
        <v>0</v>
      </c>
    </row>
    <row r="22" spans="1:15" ht="16.5">
      <c r="A22" s="107">
        <f t="shared" si="6"/>
        <v>9</v>
      </c>
      <c r="B22" s="124" t="s">
        <v>63</v>
      </c>
      <c r="C22" s="111" t="s">
        <v>55</v>
      </c>
      <c r="D22" s="112">
        <v>1</v>
      </c>
      <c r="E22" s="47"/>
      <c r="F22" s="47"/>
      <c r="G22" s="48"/>
      <c r="H22" s="48"/>
      <c r="I22" s="48"/>
      <c r="J22" s="47">
        <f t="shared" si="0"/>
        <v>0</v>
      </c>
      <c r="K22" s="47">
        <f t="shared" si="1"/>
        <v>0</v>
      </c>
      <c r="L22" s="47">
        <f t="shared" si="2"/>
        <v>0</v>
      </c>
      <c r="M22" s="47">
        <f t="shared" si="3"/>
        <v>0</v>
      </c>
      <c r="N22" s="47">
        <f t="shared" si="4"/>
        <v>0</v>
      </c>
      <c r="O22" s="47">
        <f t="shared" si="5"/>
        <v>0</v>
      </c>
    </row>
    <row r="23" spans="1:15" ht="16.5">
      <c r="A23" s="107">
        <f t="shared" si="6"/>
        <v>10</v>
      </c>
      <c r="B23" s="125" t="s">
        <v>64</v>
      </c>
      <c r="C23" s="126" t="s">
        <v>60</v>
      </c>
      <c r="D23" s="127">
        <v>2</v>
      </c>
      <c r="E23" s="47"/>
      <c r="F23" s="47"/>
      <c r="G23" s="48"/>
      <c r="H23" s="48"/>
      <c r="I23" s="48"/>
      <c r="J23" s="47">
        <f t="shared" si="0"/>
        <v>0</v>
      </c>
      <c r="K23" s="47">
        <f t="shared" si="1"/>
        <v>0</v>
      </c>
      <c r="L23" s="47">
        <f t="shared" si="2"/>
        <v>0</v>
      </c>
      <c r="M23" s="47">
        <f t="shared" si="3"/>
        <v>0</v>
      </c>
      <c r="N23" s="47">
        <f t="shared" si="4"/>
        <v>0</v>
      </c>
      <c r="O23" s="47">
        <f t="shared" si="5"/>
        <v>0</v>
      </c>
    </row>
    <row r="24" spans="1:15" ht="16.5">
      <c r="A24" s="107">
        <f t="shared" si="6"/>
        <v>11</v>
      </c>
      <c r="B24" s="128" t="s">
        <v>65</v>
      </c>
      <c r="C24" s="129" t="s">
        <v>66</v>
      </c>
      <c r="D24" s="130">
        <v>2</v>
      </c>
      <c r="E24" s="119"/>
      <c r="F24" s="119"/>
      <c r="G24" s="120"/>
      <c r="H24" s="120"/>
      <c r="I24" s="120"/>
      <c r="J24" s="119">
        <f t="shared" si="0"/>
        <v>0</v>
      </c>
      <c r="K24" s="119">
        <f t="shared" si="1"/>
        <v>0</v>
      </c>
      <c r="L24" s="119">
        <f t="shared" si="2"/>
        <v>0</v>
      </c>
      <c r="M24" s="119">
        <f t="shared" si="3"/>
        <v>0</v>
      </c>
      <c r="N24" s="119">
        <f t="shared" si="4"/>
        <v>0</v>
      </c>
      <c r="O24" s="119">
        <f t="shared" si="5"/>
        <v>0</v>
      </c>
    </row>
    <row r="25" spans="1:15" ht="16.5">
      <c r="A25" s="131">
        <f t="shared" si="6"/>
        <v>12</v>
      </c>
      <c r="B25" s="125" t="s">
        <v>67</v>
      </c>
      <c r="C25" s="126" t="s">
        <v>66</v>
      </c>
      <c r="D25" s="127">
        <v>1</v>
      </c>
      <c r="E25" s="47"/>
      <c r="F25" s="47"/>
      <c r="G25" s="48"/>
      <c r="H25" s="48"/>
      <c r="I25" s="48"/>
      <c r="J25" s="47">
        <f t="shared" si="0"/>
        <v>0</v>
      </c>
      <c r="K25" s="47">
        <f t="shared" si="1"/>
        <v>0</v>
      </c>
      <c r="L25" s="47">
        <f t="shared" si="2"/>
        <v>0</v>
      </c>
      <c r="M25" s="47">
        <f t="shared" si="3"/>
        <v>0</v>
      </c>
      <c r="N25" s="47">
        <f t="shared" si="4"/>
        <v>0</v>
      </c>
      <c r="O25" s="47">
        <f t="shared" si="5"/>
        <v>0</v>
      </c>
    </row>
    <row r="26" spans="1:15" ht="16.5">
      <c r="A26" s="132">
        <v>13</v>
      </c>
      <c r="B26" s="125" t="s">
        <v>68</v>
      </c>
      <c r="C26" s="126" t="s">
        <v>53</v>
      </c>
      <c r="D26" s="127">
        <v>5</v>
      </c>
      <c r="E26" s="47"/>
      <c r="F26" s="47"/>
      <c r="G26" s="48"/>
      <c r="H26" s="48"/>
      <c r="I26" s="48"/>
      <c r="J26" s="47">
        <f t="shared" si="0"/>
        <v>0</v>
      </c>
      <c r="K26" s="47">
        <f t="shared" si="1"/>
        <v>0</v>
      </c>
      <c r="L26" s="47">
        <f t="shared" si="2"/>
        <v>0</v>
      </c>
      <c r="M26" s="47">
        <f t="shared" si="3"/>
        <v>0</v>
      </c>
      <c r="N26" s="47">
        <f t="shared" si="4"/>
        <v>0</v>
      </c>
      <c r="O26" s="47">
        <f t="shared" si="5"/>
        <v>0</v>
      </c>
    </row>
    <row r="27" spans="1:15" ht="148.5">
      <c r="A27" s="132">
        <v>14</v>
      </c>
      <c r="B27" s="133" t="s">
        <v>202</v>
      </c>
      <c r="C27" s="129" t="s">
        <v>53</v>
      </c>
      <c r="D27" s="130">
        <v>1</v>
      </c>
      <c r="E27" s="119"/>
      <c r="F27" s="119"/>
      <c r="G27" s="120"/>
      <c r="H27" s="120"/>
      <c r="I27" s="120"/>
      <c r="J27" s="119"/>
      <c r="K27" s="119">
        <f t="shared" si="1"/>
        <v>0</v>
      </c>
      <c r="L27" s="119">
        <f t="shared" si="2"/>
        <v>0</v>
      </c>
      <c r="M27" s="119">
        <f t="shared" si="3"/>
        <v>0</v>
      </c>
      <c r="N27" s="119">
        <f t="shared" si="4"/>
        <v>0</v>
      </c>
      <c r="O27" s="119">
        <f t="shared" si="5"/>
        <v>0</v>
      </c>
    </row>
    <row r="28" spans="1:15" ht="49.5">
      <c r="A28" s="132">
        <v>15</v>
      </c>
      <c r="B28" s="133" t="s">
        <v>203</v>
      </c>
      <c r="C28" s="129" t="s">
        <v>53</v>
      </c>
      <c r="D28" s="130">
        <v>1</v>
      </c>
      <c r="E28" s="119"/>
      <c r="F28" s="119"/>
      <c r="G28" s="120"/>
      <c r="H28" s="120"/>
      <c r="I28" s="120"/>
      <c r="J28" s="119"/>
      <c r="K28" s="119">
        <f t="shared" si="1"/>
        <v>0</v>
      </c>
      <c r="L28" s="119">
        <f t="shared" si="2"/>
        <v>0</v>
      </c>
      <c r="M28" s="119">
        <f t="shared" si="3"/>
        <v>0</v>
      </c>
      <c r="N28" s="119">
        <f t="shared" si="4"/>
        <v>0</v>
      </c>
      <c r="O28" s="119">
        <f t="shared" si="5"/>
        <v>0</v>
      </c>
    </row>
    <row r="29" spans="1:15" ht="16.5">
      <c r="A29" s="134"/>
      <c r="B29" s="135"/>
      <c r="C29" s="136"/>
      <c r="D29" s="137"/>
      <c r="E29" s="138"/>
      <c r="F29" s="139"/>
      <c r="G29" s="140"/>
      <c r="H29" s="140"/>
      <c r="I29" s="140"/>
      <c r="J29" s="140"/>
      <c r="K29" s="141"/>
      <c r="L29" s="141"/>
      <c r="M29" s="141"/>
      <c r="N29" s="141"/>
      <c r="O29" s="141"/>
    </row>
    <row r="30" spans="1:15" ht="16.5">
      <c r="A30" s="142"/>
      <c r="B30" s="143" t="s">
        <v>69</v>
      </c>
      <c r="C30" s="144"/>
      <c r="D30" s="144"/>
      <c r="E30" s="144"/>
      <c r="F30" s="144"/>
      <c r="G30" s="144"/>
      <c r="H30" s="144"/>
      <c r="I30" s="144"/>
      <c r="J30" s="145"/>
      <c r="K30" s="146"/>
      <c r="L30" s="145"/>
      <c r="M30" s="145"/>
      <c r="N30" s="145"/>
      <c r="O30" s="145"/>
    </row>
    <row r="31" spans="1:15" ht="16.5">
      <c r="A31" s="147"/>
      <c r="B31" s="148" t="s">
        <v>70</v>
      </c>
      <c r="C31" s="149" t="s">
        <v>71</v>
      </c>
      <c r="D31" s="150"/>
      <c r="E31" s="151"/>
      <c r="F31" s="152"/>
      <c r="G31" s="152"/>
      <c r="H31" s="152"/>
      <c r="I31" s="152"/>
      <c r="J31" s="152"/>
      <c r="K31" s="153"/>
      <c r="L31" s="153"/>
      <c r="M31" s="153"/>
      <c r="N31" s="153"/>
      <c r="O31" s="153"/>
    </row>
    <row r="32" spans="1:15" ht="16.5">
      <c r="A32" s="154"/>
      <c r="B32" s="148" t="s">
        <v>72</v>
      </c>
      <c r="C32" s="148"/>
      <c r="D32" s="148"/>
      <c r="E32" s="152"/>
      <c r="F32" s="150"/>
      <c r="G32" s="152"/>
      <c r="H32" s="152"/>
      <c r="I32" s="152"/>
      <c r="J32" s="152"/>
      <c r="K32" s="155"/>
      <c r="L32" s="155"/>
      <c r="M32" s="155"/>
      <c r="N32" s="155"/>
      <c r="O32" s="155"/>
    </row>
    <row r="33" spans="1:15" ht="16.5">
      <c r="A33" s="154"/>
      <c r="B33" s="156"/>
      <c r="C33" s="157"/>
      <c r="D33" s="158"/>
      <c r="E33" s="158"/>
      <c r="F33" s="158"/>
      <c r="G33" s="154"/>
      <c r="H33" s="154"/>
      <c r="I33" s="154"/>
      <c r="J33" s="154"/>
      <c r="K33" s="154"/>
      <c r="L33" s="154"/>
      <c r="M33" s="154"/>
      <c r="N33" s="154"/>
      <c r="O33" s="154"/>
    </row>
    <row r="34" spans="1:15" ht="16.5">
      <c r="A34" s="159"/>
      <c r="B34" s="160"/>
      <c r="C34" s="160"/>
      <c r="D34" s="160"/>
      <c r="E34" s="160"/>
      <c r="F34" s="160"/>
      <c r="G34" s="83"/>
      <c r="H34" s="83"/>
      <c r="I34" s="83"/>
      <c r="J34" s="83"/>
      <c r="K34" s="83"/>
      <c r="L34" s="83"/>
      <c r="M34" s="83"/>
      <c r="N34" s="83"/>
      <c r="O34" s="83"/>
    </row>
  </sheetData>
  <sheetProtection selectLockedCells="1" selectUnlockedCells="1"/>
  <mergeCells count="4">
    <mergeCell ref="E9:J9"/>
    <mergeCell ref="K9:O9"/>
    <mergeCell ref="A2:O2"/>
    <mergeCell ref="A3:O3"/>
  </mergeCells>
  <printOptions horizontalCentered="1" verticalCentered="1"/>
  <pageMargins left="0.5905511811023623" right="0.35433070866141736" top="0.7874015748031497" bottom="0.5905511811023623" header="0.5118110236220472" footer="0.5118110236220472"/>
  <pageSetup fitToHeight="0" fitToWidth="1" horizontalDpi="300" verticalDpi="3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O69"/>
  <sheetViews>
    <sheetView showOutlineSymbols="0" view="pageBreakPreview" zoomScale="75" zoomScaleNormal="75" zoomScaleSheetLayoutView="75" zoomScalePageLayoutView="0" workbookViewId="0" topLeftCell="A1">
      <selection activeCell="B13" sqref="B13"/>
    </sheetView>
  </sheetViews>
  <sheetFormatPr defaultColWidth="8.88671875" defaultRowHeight="15"/>
  <cols>
    <col min="1" max="1" width="6.21484375" style="14" customWidth="1"/>
    <col min="2" max="2" width="45.10546875" style="14" customWidth="1"/>
    <col min="3" max="3" width="6.77734375" style="14" customWidth="1"/>
    <col min="4" max="4" width="8.3359375" style="14" customWidth="1"/>
    <col min="5" max="5" width="8.6640625" style="14" customWidth="1"/>
    <col min="6" max="6" width="12.6640625" style="14" customWidth="1"/>
    <col min="7" max="7" width="12.10546875" style="14" customWidth="1"/>
    <col min="8" max="8" width="8.10546875" style="14" customWidth="1"/>
    <col min="9" max="9" width="8.88671875" style="14" customWidth="1"/>
    <col min="10" max="11" width="10.3359375" style="14" customWidth="1"/>
    <col min="12" max="12" width="9.77734375" style="14" customWidth="1"/>
    <col min="13" max="13" width="9.88671875" style="14" customWidth="1"/>
    <col min="14" max="14" width="10.3359375" style="14" customWidth="1"/>
    <col min="15" max="15" width="11.77734375" style="14" customWidth="1"/>
    <col min="16" max="16" width="8.88671875" style="14" customWidth="1"/>
    <col min="17" max="17" width="10.5546875" style="14" customWidth="1"/>
    <col min="18" max="16384" width="8.88671875" style="14" customWidth="1"/>
  </cols>
  <sheetData>
    <row r="1" spans="1:15" ht="16.5">
      <c r="A1" s="380" t="s">
        <v>123</v>
      </c>
      <c r="B1" s="381"/>
      <c r="C1" s="381"/>
      <c r="D1" s="381"/>
      <c r="E1" s="381"/>
      <c r="F1" s="381"/>
      <c r="G1" s="381"/>
      <c r="H1" s="381"/>
      <c r="I1" s="381"/>
      <c r="J1" s="381"/>
      <c r="K1" s="381"/>
      <c r="L1" s="381"/>
      <c r="M1" s="381"/>
      <c r="N1" s="381"/>
      <c r="O1" s="381"/>
    </row>
    <row r="2" spans="1:15" ht="16.5">
      <c r="A2" s="380" t="s">
        <v>93</v>
      </c>
      <c r="B2" s="381"/>
      <c r="C2" s="381"/>
      <c r="D2" s="381"/>
      <c r="E2" s="381"/>
      <c r="F2" s="381"/>
      <c r="G2" s="381"/>
      <c r="H2" s="381"/>
      <c r="I2" s="381"/>
      <c r="J2" s="381"/>
      <c r="K2" s="381"/>
      <c r="L2" s="381"/>
      <c r="M2" s="381"/>
      <c r="N2" s="381"/>
      <c r="O2" s="381"/>
    </row>
    <row r="3" spans="1:15" ht="16.5">
      <c r="A3" s="18" t="s">
        <v>125</v>
      </c>
      <c r="B3" s="18"/>
      <c r="C3" s="17"/>
      <c r="D3" s="17"/>
      <c r="E3" s="17"/>
      <c r="F3" s="17"/>
      <c r="G3" s="17"/>
      <c r="H3" s="17"/>
      <c r="I3" s="17"/>
      <c r="J3" s="17"/>
      <c r="K3" s="17"/>
      <c r="L3" s="17"/>
      <c r="M3" s="19"/>
      <c r="N3" s="17"/>
      <c r="O3" s="17"/>
    </row>
    <row r="4" spans="1:15" ht="16.5">
      <c r="A4" s="18" t="s">
        <v>5</v>
      </c>
      <c r="B4" s="18"/>
      <c r="C4" s="17"/>
      <c r="D4" s="17"/>
      <c r="E4" s="17"/>
      <c r="F4" s="17"/>
      <c r="G4" s="17"/>
      <c r="H4" s="17"/>
      <c r="I4" s="17"/>
      <c r="J4" s="17"/>
      <c r="K4" s="17"/>
      <c r="L4" s="17"/>
      <c r="M4" s="19"/>
      <c r="N4" s="17"/>
      <c r="O4" s="17"/>
    </row>
    <row r="5" spans="1:15" ht="16.5">
      <c r="A5" s="18" t="s">
        <v>6</v>
      </c>
      <c r="B5" s="18"/>
      <c r="C5" s="17"/>
      <c r="D5" s="17"/>
      <c r="E5" s="17"/>
      <c r="F5" s="17"/>
      <c r="G5" s="17"/>
      <c r="H5" s="17"/>
      <c r="I5" s="17"/>
      <c r="J5" s="17"/>
      <c r="K5" s="17"/>
      <c r="L5" s="17"/>
      <c r="M5" s="19"/>
      <c r="N5" s="17"/>
      <c r="O5" s="17"/>
    </row>
    <row r="6" spans="1:15" ht="16.5">
      <c r="A6" s="16"/>
      <c r="B6" s="16"/>
      <c r="C6" s="17"/>
      <c r="D6" s="17"/>
      <c r="E6" s="17"/>
      <c r="F6" s="17"/>
      <c r="G6" s="17"/>
      <c r="H6" s="17"/>
      <c r="I6" s="16"/>
      <c r="J6" s="16"/>
      <c r="K6" s="16"/>
      <c r="L6" s="17"/>
      <c r="M6" s="17"/>
      <c r="N6" s="17"/>
      <c r="O6" s="17"/>
    </row>
    <row r="7" spans="1:15" ht="16.5">
      <c r="A7" s="17"/>
      <c r="B7" s="17"/>
      <c r="C7" s="17"/>
      <c r="D7" s="20"/>
      <c r="E7" s="20"/>
      <c r="F7" s="20"/>
      <c r="G7" s="17"/>
      <c r="H7" s="17"/>
      <c r="I7" s="17"/>
      <c r="J7" s="17"/>
      <c r="K7" s="17"/>
      <c r="L7" s="17"/>
      <c r="M7" s="17"/>
      <c r="N7" s="17"/>
      <c r="O7" s="19"/>
    </row>
    <row r="8" spans="1:15" ht="16.5">
      <c r="A8" s="21"/>
      <c r="B8" s="21"/>
      <c r="C8" s="21"/>
      <c r="D8" s="22"/>
      <c r="E8" s="22"/>
      <c r="F8" s="22"/>
      <c r="G8" s="23"/>
      <c r="H8" s="24" t="s">
        <v>73</v>
      </c>
      <c r="I8" s="24"/>
      <c r="J8" s="25"/>
      <c r="K8" s="24"/>
      <c r="L8" s="24" t="s">
        <v>74</v>
      </c>
      <c r="M8" s="26"/>
      <c r="N8" s="26"/>
      <c r="O8" s="27"/>
    </row>
    <row r="9" spans="1:15" ht="16.5">
      <c r="A9" s="28" t="s">
        <v>8</v>
      </c>
      <c r="B9" s="28" t="s">
        <v>75</v>
      </c>
      <c r="C9" s="28" t="s">
        <v>76</v>
      </c>
      <c r="D9" s="29" t="s">
        <v>77</v>
      </c>
      <c r="E9" s="28" t="s">
        <v>78</v>
      </c>
      <c r="F9" s="30" t="s">
        <v>79</v>
      </c>
      <c r="G9" s="31" t="s">
        <v>18</v>
      </c>
      <c r="H9" s="32" t="s">
        <v>80</v>
      </c>
      <c r="I9" s="32" t="s">
        <v>81</v>
      </c>
      <c r="J9" s="32" t="s">
        <v>82</v>
      </c>
      <c r="K9" s="32" t="s">
        <v>83</v>
      </c>
      <c r="L9" s="32" t="s">
        <v>18</v>
      </c>
      <c r="M9" s="32" t="s">
        <v>80</v>
      </c>
      <c r="N9" s="32" t="s">
        <v>81</v>
      </c>
      <c r="O9" s="32" t="s">
        <v>48</v>
      </c>
    </row>
    <row r="10" spans="1:15" ht="16.5">
      <c r="A10" s="33"/>
      <c r="B10" s="34"/>
      <c r="C10" s="33" t="s">
        <v>42</v>
      </c>
      <c r="D10" s="35"/>
      <c r="E10" s="33" t="s">
        <v>22</v>
      </c>
      <c r="F10" s="36" t="s">
        <v>84</v>
      </c>
      <c r="G10" s="37" t="s">
        <v>10</v>
      </c>
      <c r="H10" s="38" t="s">
        <v>10</v>
      </c>
      <c r="I10" s="38" t="s">
        <v>10</v>
      </c>
      <c r="J10" s="38" t="s">
        <v>10</v>
      </c>
      <c r="K10" s="38" t="s">
        <v>22</v>
      </c>
      <c r="L10" s="38" t="s">
        <v>10</v>
      </c>
      <c r="M10" s="38" t="s">
        <v>10</v>
      </c>
      <c r="N10" s="38" t="s">
        <v>10</v>
      </c>
      <c r="O10" s="38" t="s">
        <v>10</v>
      </c>
    </row>
    <row r="11" spans="1:15" ht="16.5">
      <c r="A11" s="39"/>
      <c r="B11" s="40"/>
      <c r="C11" s="41"/>
      <c r="D11" s="42"/>
      <c r="E11" s="42"/>
      <c r="F11" s="42"/>
      <c r="G11" s="41"/>
      <c r="H11" s="41"/>
      <c r="I11" s="41"/>
      <c r="J11" s="41"/>
      <c r="K11" s="41"/>
      <c r="L11" s="41"/>
      <c r="M11" s="41"/>
      <c r="N11" s="41"/>
      <c r="O11" s="41"/>
    </row>
    <row r="12" spans="1:15" ht="88.5" customHeight="1">
      <c r="A12" s="43">
        <v>1</v>
      </c>
      <c r="B12" s="44" t="s">
        <v>94</v>
      </c>
      <c r="C12" s="45" t="s">
        <v>51</v>
      </c>
      <c r="D12" s="46">
        <f>157.5</f>
        <v>157.5</v>
      </c>
      <c r="E12" s="47"/>
      <c r="F12" s="47"/>
      <c r="G12" s="48"/>
      <c r="H12" s="48"/>
      <c r="I12" s="48"/>
      <c r="J12" s="49">
        <f>+I12+H12+G12</f>
        <v>0</v>
      </c>
      <c r="K12" s="47">
        <f>+E12*D12</f>
        <v>0</v>
      </c>
      <c r="L12" s="47">
        <f>ROUND(+G12*D12,2)</f>
        <v>0</v>
      </c>
      <c r="M12" s="47">
        <f>ROUND(+H12*D12,2)</f>
        <v>0</v>
      </c>
      <c r="N12" s="47">
        <f>ROUND(+I12*D12,2)</f>
        <v>0</v>
      </c>
      <c r="O12" s="47">
        <f>+N12+M12+L12</f>
        <v>0</v>
      </c>
    </row>
    <row r="13" spans="1:15" ht="62.25" customHeight="1">
      <c r="A13" s="43">
        <v>2</v>
      </c>
      <c r="B13" s="44" t="s">
        <v>95</v>
      </c>
      <c r="C13" s="45" t="s">
        <v>51</v>
      </c>
      <c r="D13" s="46">
        <v>177</v>
      </c>
      <c r="E13" s="47"/>
      <c r="F13" s="47"/>
      <c r="G13" s="48"/>
      <c r="H13" s="48"/>
      <c r="I13" s="48"/>
      <c r="J13" s="47"/>
      <c r="K13" s="47"/>
      <c r="L13" s="47"/>
      <c r="M13" s="47"/>
      <c r="N13" s="47"/>
      <c r="O13" s="47"/>
    </row>
    <row r="14" spans="1:15" ht="59.25" customHeight="1">
      <c r="A14" s="43">
        <v>3</v>
      </c>
      <c r="B14" s="44" t="s">
        <v>133</v>
      </c>
      <c r="C14" s="45" t="s">
        <v>96</v>
      </c>
      <c r="D14" s="46">
        <v>1</v>
      </c>
      <c r="E14" s="47"/>
      <c r="F14" s="47"/>
      <c r="G14" s="48"/>
      <c r="H14" s="48"/>
      <c r="I14" s="48"/>
      <c r="J14" s="47">
        <f>+I14+H14+G14</f>
        <v>0</v>
      </c>
      <c r="K14" s="47">
        <f>+E14*D14</f>
        <v>0</v>
      </c>
      <c r="L14" s="47">
        <f>ROUND(+G14*D14,2)</f>
        <v>0</v>
      </c>
      <c r="M14" s="47">
        <f>ROUND(+H14*D14,2)</f>
        <v>0</v>
      </c>
      <c r="N14" s="47">
        <f>ROUND(+I14*D14,2)</f>
        <v>0</v>
      </c>
      <c r="O14" s="47">
        <f>+N14+M14+L14</f>
        <v>0</v>
      </c>
    </row>
    <row r="15" spans="1:15" ht="73.5" customHeight="1">
      <c r="A15" s="43">
        <v>4</v>
      </c>
      <c r="B15" s="44" t="s">
        <v>134</v>
      </c>
      <c r="C15" s="45" t="s">
        <v>87</v>
      </c>
      <c r="D15" s="46">
        <v>1</v>
      </c>
      <c r="E15" s="47"/>
      <c r="F15" s="47"/>
      <c r="G15" s="48"/>
      <c r="H15" s="48"/>
      <c r="I15" s="48"/>
      <c r="J15" s="47"/>
      <c r="K15" s="47"/>
      <c r="L15" s="47"/>
      <c r="M15" s="47"/>
      <c r="N15" s="47"/>
      <c r="O15" s="47"/>
    </row>
    <row r="16" spans="1:15" ht="135.75" customHeight="1">
      <c r="A16" s="43">
        <v>5</v>
      </c>
      <c r="B16" s="44" t="s">
        <v>135</v>
      </c>
      <c r="C16" s="45" t="s">
        <v>86</v>
      </c>
      <c r="D16" s="46">
        <f>1151+118</f>
        <v>1269</v>
      </c>
      <c r="E16" s="47"/>
      <c r="F16" s="47"/>
      <c r="G16" s="48"/>
      <c r="H16" s="48"/>
      <c r="I16" s="48"/>
      <c r="J16" s="47">
        <f aca="true" t="shared" si="0" ref="J16:J28">+I16+H16+G16</f>
        <v>0</v>
      </c>
      <c r="K16" s="47">
        <f aca="true" t="shared" si="1" ref="K16:K30">+E16*D16</f>
        <v>0</v>
      </c>
      <c r="L16" s="47">
        <f aca="true" t="shared" si="2" ref="L16:L30">ROUND(+G16*D16,2)</f>
        <v>0</v>
      </c>
      <c r="M16" s="47">
        <f aca="true" t="shared" si="3" ref="M16:M30">ROUND(+H16*D16,2)</f>
        <v>0</v>
      </c>
      <c r="N16" s="47">
        <f aca="true" t="shared" si="4" ref="N16:N30">ROUND(+I16*D16,2)</f>
        <v>0</v>
      </c>
      <c r="O16" s="47">
        <f aca="true" t="shared" si="5" ref="O16:O30">+N16+M16+L16</f>
        <v>0</v>
      </c>
    </row>
    <row r="17" spans="1:15" ht="47.25" customHeight="1">
      <c r="A17" s="43">
        <v>6</v>
      </c>
      <c r="B17" s="44" t="s">
        <v>115</v>
      </c>
      <c r="C17" s="45" t="s">
        <v>86</v>
      </c>
      <c r="D17" s="46">
        <v>1269</v>
      </c>
      <c r="E17" s="47"/>
      <c r="F17" s="47"/>
      <c r="G17" s="48"/>
      <c r="H17" s="48"/>
      <c r="I17" s="48"/>
      <c r="J17" s="47"/>
      <c r="K17" s="47"/>
      <c r="L17" s="47"/>
      <c r="M17" s="47"/>
      <c r="N17" s="47"/>
      <c r="O17" s="47"/>
    </row>
    <row r="18" spans="1:15" ht="45" customHeight="1">
      <c r="A18" s="43">
        <v>7</v>
      </c>
      <c r="B18" s="44" t="s">
        <v>97</v>
      </c>
      <c r="C18" s="45" t="s">
        <v>86</v>
      </c>
      <c r="D18" s="46">
        <f>159</f>
        <v>159</v>
      </c>
      <c r="E18" s="47"/>
      <c r="F18" s="47"/>
      <c r="G18" s="48"/>
      <c r="H18" s="48"/>
      <c r="I18" s="48"/>
      <c r="J18" s="47">
        <f t="shared" si="0"/>
        <v>0</v>
      </c>
      <c r="K18" s="47">
        <f t="shared" si="1"/>
        <v>0</v>
      </c>
      <c r="L18" s="47">
        <f t="shared" si="2"/>
        <v>0</v>
      </c>
      <c r="M18" s="47">
        <f t="shared" si="3"/>
        <v>0</v>
      </c>
      <c r="N18" s="47">
        <f t="shared" si="4"/>
        <v>0</v>
      </c>
      <c r="O18" s="47">
        <f t="shared" si="5"/>
        <v>0</v>
      </c>
    </row>
    <row r="19" spans="1:15" ht="45" customHeight="1">
      <c r="A19" s="43">
        <v>8</v>
      </c>
      <c r="B19" s="44" t="s">
        <v>136</v>
      </c>
      <c r="C19" s="45"/>
      <c r="D19" s="46"/>
      <c r="E19" s="47"/>
      <c r="F19" s="47"/>
      <c r="G19" s="48"/>
      <c r="H19" s="48"/>
      <c r="I19" s="48"/>
      <c r="J19" s="47"/>
      <c r="K19" s="47"/>
      <c r="L19" s="47"/>
      <c r="M19" s="47"/>
      <c r="N19" s="47"/>
      <c r="O19" s="47"/>
    </row>
    <row r="20" spans="1:15" ht="65.25" customHeight="1">
      <c r="A20" s="43">
        <v>9</v>
      </c>
      <c r="B20" s="50" t="s">
        <v>119</v>
      </c>
      <c r="C20" s="45" t="s">
        <v>86</v>
      </c>
      <c r="D20" s="46">
        <f>+D18+D16</f>
        <v>1428</v>
      </c>
      <c r="E20" s="47"/>
      <c r="F20" s="47"/>
      <c r="G20" s="48"/>
      <c r="H20" s="48"/>
      <c r="I20" s="48"/>
      <c r="J20" s="47">
        <f t="shared" si="0"/>
        <v>0</v>
      </c>
      <c r="K20" s="47">
        <f t="shared" si="1"/>
        <v>0</v>
      </c>
      <c r="L20" s="47">
        <f t="shared" si="2"/>
        <v>0</v>
      </c>
      <c r="M20" s="47">
        <f t="shared" si="3"/>
        <v>0</v>
      </c>
      <c r="N20" s="47">
        <f t="shared" si="4"/>
        <v>0</v>
      </c>
      <c r="O20" s="47">
        <f t="shared" si="5"/>
        <v>0</v>
      </c>
    </row>
    <row r="21" spans="1:15" ht="34.5" customHeight="1">
      <c r="A21" s="43">
        <v>10</v>
      </c>
      <c r="B21" s="224" t="s">
        <v>118</v>
      </c>
      <c r="C21" s="45" t="s">
        <v>53</v>
      </c>
      <c r="D21" s="46">
        <v>1</v>
      </c>
      <c r="E21" s="47"/>
      <c r="F21" s="47"/>
      <c r="G21" s="48"/>
      <c r="H21" s="48"/>
      <c r="I21" s="48"/>
      <c r="J21" s="47">
        <f t="shared" si="0"/>
        <v>0</v>
      </c>
      <c r="K21" s="47">
        <f t="shared" si="1"/>
        <v>0</v>
      </c>
      <c r="L21" s="47">
        <f t="shared" si="2"/>
        <v>0</v>
      </c>
      <c r="M21" s="47">
        <f t="shared" si="3"/>
        <v>0</v>
      </c>
      <c r="N21" s="47">
        <f t="shared" si="4"/>
        <v>0</v>
      </c>
      <c r="O21" s="47">
        <f t="shared" si="5"/>
        <v>0</v>
      </c>
    </row>
    <row r="22" spans="1:15" ht="175.5" customHeight="1">
      <c r="A22" s="43">
        <v>11</v>
      </c>
      <c r="B22" s="50" t="s">
        <v>137</v>
      </c>
      <c r="C22" s="45" t="s">
        <v>86</v>
      </c>
      <c r="D22" s="46">
        <v>1269</v>
      </c>
      <c r="E22" s="49"/>
      <c r="F22" s="49"/>
      <c r="G22" s="51"/>
      <c r="H22" s="51"/>
      <c r="I22" s="51"/>
      <c r="J22" s="49">
        <f t="shared" si="0"/>
        <v>0</v>
      </c>
      <c r="K22" s="49">
        <f t="shared" si="1"/>
        <v>0</v>
      </c>
      <c r="L22" s="49">
        <f t="shared" si="2"/>
        <v>0</v>
      </c>
      <c r="M22" s="49">
        <f t="shared" si="3"/>
        <v>0</v>
      </c>
      <c r="N22" s="49">
        <f t="shared" si="4"/>
        <v>0</v>
      </c>
      <c r="O22" s="49">
        <f t="shared" si="5"/>
        <v>0</v>
      </c>
    </row>
    <row r="23" spans="1:15" ht="87" customHeight="1">
      <c r="A23" s="43">
        <v>12</v>
      </c>
      <c r="B23" s="50" t="s">
        <v>127</v>
      </c>
      <c r="C23" s="45" t="s">
        <v>86</v>
      </c>
      <c r="D23" s="46">
        <v>1428</v>
      </c>
      <c r="E23" s="49"/>
      <c r="F23" s="49"/>
      <c r="G23" s="51"/>
      <c r="H23" s="51"/>
      <c r="I23" s="51"/>
      <c r="J23" s="49">
        <f t="shared" si="0"/>
        <v>0</v>
      </c>
      <c r="K23" s="49">
        <f t="shared" si="1"/>
        <v>0</v>
      </c>
      <c r="L23" s="49">
        <f t="shared" si="2"/>
        <v>0</v>
      </c>
      <c r="M23" s="49">
        <f t="shared" si="3"/>
        <v>0</v>
      </c>
      <c r="N23" s="49">
        <f t="shared" si="4"/>
        <v>0</v>
      </c>
      <c r="O23" s="49">
        <f t="shared" si="5"/>
        <v>0</v>
      </c>
    </row>
    <row r="24" spans="1:15" ht="237" customHeight="1">
      <c r="A24" s="43">
        <v>13</v>
      </c>
      <c r="B24" s="50" t="s">
        <v>138</v>
      </c>
      <c r="C24" s="45" t="s">
        <v>51</v>
      </c>
      <c r="D24" s="46">
        <v>157.5</v>
      </c>
      <c r="E24" s="49"/>
      <c r="F24" s="49"/>
      <c r="G24" s="51"/>
      <c r="H24" s="51"/>
      <c r="I24" s="51"/>
      <c r="J24" s="49">
        <f t="shared" si="0"/>
        <v>0</v>
      </c>
      <c r="K24" s="49">
        <f t="shared" si="1"/>
        <v>0</v>
      </c>
      <c r="L24" s="49">
        <f t="shared" si="2"/>
        <v>0</v>
      </c>
      <c r="M24" s="49">
        <f t="shared" si="3"/>
        <v>0</v>
      </c>
      <c r="N24" s="49">
        <f t="shared" si="4"/>
        <v>0</v>
      </c>
      <c r="O24" s="49">
        <f t="shared" si="5"/>
        <v>0</v>
      </c>
    </row>
    <row r="25" spans="1:15" ht="96" customHeight="1">
      <c r="A25" s="43">
        <v>14</v>
      </c>
      <c r="B25" s="50" t="s">
        <v>139</v>
      </c>
      <c r="C25" s="45" t="s">
        <v>51</v>
      </c>
      <c r="D25" s="46">
        <v>177</v>
      </c>
      <c r="E25" s="47"/>
      <c r="F25" s="47"/>
      <c r="G25" s="48"/>
      <c r="H25" s="48"/>
      <c r="I25" s="48"/>
      <c r="J25" s="47">
        <f t="shared" si="0"/>
        <v>0</v>
      </c>
      <c r="K25" s="47">
        <f t="shared" si="1"/>
        <v>0</v>
      </c>
      <c r="L25" s="47">
        <f t="shared" si="2"/>
        <v>0</v>
      </c>
      <c r="M25" s="47">
        <f t="shared" si="3"/>
        <v>0</v>
      </c>
      <c r="N25" s="47">
        <f t="shared" si="4"/>
        <v>0</v>
      </c>
      <c r="O25" s="47">
        <f t="shared" si="5"/>
        <v>0</v>
      </c>
    </row>
    <row r="26" spans="1:15" ht="120.75" customHeight="1">
      <c r="A26" s="43">
        <v>15</v>
      </c>
      <c r="B26" s="50" t="s">
        <v>140</v>
      </c>
      <c r="C26" s="45" t="s">
        <v>51</v>
      </c>
      <c r="D26" s="46">
        <v>94</v>
      </c>
      <c r="E26" s="47"/>
      <c r="F26" s="47"/>
      <c r="G26" s="48"/>
      <c r="H26" s="48"/>
      <c r="I26" s="48"/>
      <c r="J26" s="47">
        <f t="shared" si="0"/>
        <v>0</v>
      </c>
      <c r="K26" s="47">
        <f t="shared" si="1"/>
        <v>0</v>
      </c>
      <c r="L26" s="47">
        <f t="shared" si="2"/>
        <v>0</v>
      </c>
      <c r="M26" s="47">
        <f t="shared" si="3"/>
        <v>0</v>
      </c>
      <c r="N26" s="47">
        <f t="shared" si="4"/>
        <v>0</v>
      </c>
      <c r="O26" s="47">
        <f t="shared" si="5"/>
        <v>0</v>
      </c>
    </row>
    <row r="27" spans="1:15" ht="158.25" customHeight="1">
      <c r="A27" s="43">
        <v>16</v>
      </c>
      <c r="B27" s="50" t="s">
        <v>141</v>
      </c>
      <c r="C27" s="45" t="s">
        <v>53</v>
      </c>
      <c r="D27" s="46">
        <v>7</v>
      </c>
      <c r="E27" s="47"/>
      <c r="F27" s="47"/>
      <c r="G27" s="48"/>
      <c r="H27" s="48"/>
      <c r="I27" s="48"/>
      <c r="J27" s="47">
        <f t="shared" si="0"/>
        <v>0</v>
      </c>
      <c r="K27" s="47">
        <f t="shared" si="1"/>
        <v>0</v>
      </c>
      <c r="L27" s="47">
        <f t="shared" si="2"/>
        <v>0</v>
      </c>
      <c r="M27" s="47">
        <f t="shared" si="3"/>
        <v>0</v>
      </c>
      <c r="N27" s="47">
        <f t="shared" si="4"/>
        <v>0</v>
      </c>
      <c r="O27" s="47">
        <f t="shared" si="5"/>
        <v>0</v>
      </c>
    </row>
    <row r="28" spans="1:15" ht="138.75" customHeight="1">
      <c r="A28" s="43">
        <v>17</v>
      </c>
      <c r="B28" s="50" t="s">
        <v>142</v>
      </c>
      <c r="C28" s="45" t="s">
        <v>53</v>
      </c>
      <c r="D28" s="46">
        <v>1</v>
      </c>
      <c r="E28" s="47"/>
      <c r="F28" s="47"/>
      <c r="G28" s="48"/>
      <c r="H28" s="48"/>
      <c r="I28" s="48"/>
      <c r="J28" s="47">
        <f t="shared" si="0"/>
        <v>0</v>
      </c>
      <c r="K28" s="47">
        <f t="shared" si="1"/>
        <v>0</v>
      </c>
      <c r="L28" s="47">
        <f t="shared" si="2"/>
        <v>0</v>
      </c>
      <c r="M28" s="47">
        <f t="shared" si="3"/>
        <v>0</v>
      </c>
      <c r="N28" s="47">
        <f t="shared" si="4"/>
        <v>0</v>
      </c>
      <c r="O28" s="47">
        <f t="shared" si="5"/>
        <v>0</v>
      </c>
    </row>
    <row r="29" spans="1:15" ht="133.5" customHeight="1">
      <c r="A29" s="43">
        <v>18</v>
      </c>
      <c r="B29" s="50" t="s">
        <v>128</v>
      </c>
      <c r="C29" s="45" t="s">
        <v>85</v>
      </c>
      <c r="D29" s="46">
        <v>8</v>
      </c>
      <c r="E29" s="49"/>
      <c r="F29" s="49"/>
      <c r="G29" s="51"/>
      <c r="H29" s="51"/>
      <c r="I29" s="51"/>
      <c r="J29" s="49"/>
      <c r="K29" s="49">
        <f t="shared" si="1"/>
        <v>0</v>
      </c>
      <c r="L29" s="49">
        <f t="shared" si="2"/>
        <v>0</v>
      </c>
      <c r="M29" s="49">
        <f t="shared" si="3"/>
        <v>0</v>
      </c>
      <c r="N29" s="49">
        <f t="shared" si="4"/>
        <v>0</v>
      </c>
      <c r="O29" s="49">
        <f t="shared" si="5"/>
        <v>0</v>
      </c>
    </row>
    <row r="30" spans="1:15" ht="206.25" customHeight="1">
      <c r="A30" s="43">
        <v>19</v>
      </c>
      <c r="B30" s="50" t="s">
        <v>129</v>
      </c>
      <c r="C30" s="45"/>
      <c r="D30" s="46"/>
      <c r="E30" s="47"/>
      <c r="F30" s="47"/>
      <c r="G30" s="48"/>
      <c r="H30" s="48"/>
      <c r="I30" s="48"/>
      <c r="J30" s="47">
        <f>+I30+H30+G30</f>
        <v>0</v>
      </c>
      <c r="K30" s="47">
        <f t="shared" si="1"/>
        <v>0</v>
      </c>
      <c r="L30" s="47">
        <f t="shared" si="2"/>
        <v>0</v>
      </c>
      <c r="M30" s="47">
        <f t="shared" si="3"/>
        <v>0</v>
      </c>
      <c r="N30" s="47">
        <f t="shared" si="4"/>
        <v>0</v>
      </c>
      <c r="O30" s="47">
        <f t="shared" si="5"/>
        <v>0</v>
      </c>
    </row>
    <row r="31" spans="1:15" ht="21" customHeight="1">
      <c r="A31" s="43"/>
      <c r="B31" s="50" t="s">
        <v>98</v>
      </c>
      <c r="C31" s="45" t="s">
        <v>85</v>
      </c>
      <c r="D31" s="46">
        <v>1</v>
      </c>
      <c r="E31" s="47"/>
      <c r="F31" s="47"/>
      <c r="G31" s="48"/>
      <c r="H31" s="48"/>
      <c r="I31" s="48"/>
      <c r="J31" s="47"/>
      <c r="K31" s="47"/>
      <c r="L31" s="47"/>
      <c r="M31" s="47"/>
      <c r="N31" s="47"/>
      <c r="O31" s="47"/>
    </row>
    <row r="32" spans="1:15" ht="21" customHeight="1">
      <c r="A32" s="43"/>
      <c r="B32" s="50" t="s">
        <v>99</v>
      </c>
      <c r="C32" s="45" t="s">
        <v>85</v>
      </c>
      <c r="D32" s="46">
        <v>1</v>
      </c>
      <c r="E32" s="47"/>
      <c r="F32" s="47"/>
      <c r="G32" s="48"/>
      <c r="H32" s="48"/>
      <c r="I32" s="48"/>
      <c r="J32" s="47"/>
      <c r="K32" s="47"/>
      <c r="L32" s="47"/>
      <c r="M32" s="47"/>
      <c r="N32" s="47"/>
      <c r="O32" s="47"/>
    </row>
    <row r="33" spans="1:15" ht="21" customHeight="1">
      <c r="A33" s="43"/>
      <c r="B33" s="50" t="s">
        <v>100</v>
      </c>
      <c r="C33" s="45" t="s">
        <v>85</v>
      </c>
      <c r="D33" s="46">
        <v>1</v>
      </c>
      <c r="E33" s="47"/>
      <c r="F33" s="47"/>
      <c r="G33" s="48"/>
      <c r="H33" s="48"/>
      <c r="I33" s="48"/>
      <c r="J33" s="47"/>
      <c r="K33" s="47"/>
      <c r="L33" s="47"/>
      <c r="M33" s="47"/>
      <c r="N33" s="47"/>
      <c r="O33" s="47"/>
    </row>
    <row r="34" spans="1:15" ht="21" customHeight="1">
      <c r="A34" s="43"/>
      <c r="B34" s="50" t="s">
        <v>101</v>
      </c>
      <c r="C34" s="45" t="s">
        <v>85</v>
      </c>
      <c r="D34" s="46">
        <v>1</v>
      </c>
      <c r="E34" s="47"/>
      <c r="F34" s="47"/>
      <c r="G34" s="48"/>
      <c r="H34" s="48"/>
      <c r="I34" s="48"/>
      <c r="J34" s="47"/>
      <c r="K34" s="47"/>
      <c r="L34" s="47"/>
      <c r="M34" s="47"/>
      <c r="N34" s="47"/>
      <c r="O34" s="47"/>
    </row>
    <row r="35" spans="1:15" ht="21" customHeight="1">
      <c r="A35" s="43"/>
      <c r="B35" s="50" t="s">
        <v>102</v>
      </c>
      <c r="C35" s="45" t="s">
        <v>85</v>
      </c>
      <c r="D35" s="46">
        <v>1</v>
      </c>
      <c r="E35" s="47"/>
      <c r="F35" s="47"/>
      <c r="G35" s="48"/>
      <c r="H35" s="48"/>
      <c r="I35" s="48"/>
      <c r="J35" s="47"/>
      <c r="K35" s="47"/>
      <c r="L35" s="47"/>
      <c r="M35" s="47"/>
      <c r="N35" s="47"/>
      <c r="O35" s="47"/>
    </row>
    <row r="36" spans="1:15" ht="21" customHeight="1">
      <c r="A36" s="43"/>
      <c r="B36" s="50" t="s">
        <v>103</v>
      </c>
      <c r="C36" s="45" t="s">
        <v>85</v>
      </c>
      <c r="D36" s="46">
        <v>1</v>
      </c>
      <c r="E36" s="47"/>
      <c r="F36" s="47"/>
      <c r="G36" s="48"/>
      <c r="H36" s="48"/>
      <c r="I36" s="48"/>
      <c r="J36" s="47"/>
      <c r="K36" s="47"/>
      <c r="L36" s="47"/>
      <c r="M36" s="47"/>
      <c r="N36" s="47"/>
      <c r="O36" s="47"/>
    </row>
    <row r="37" spans="1:15" ht="21" customHeight="1">
      <c r="A37" s="43"/>
      <c r="B37" s="50" t="s">
        <v>104</v>
      </c>
      <c r="C37" s="45" t="s">
        <v>85</v>
      </c>
      <c r="D37" s="46">
        <v>1</v>
      </c>
      <c r="E37" s="47"/>
      <c r="F37" s="47"/>
      <c r="G37" s="48"/>
      <c r="H37" s="48"/>
      <c r="I37" s="48"/>
      <c r="J37" s="47"/>
      <c r="K37" s="47"/>
      <c r="L37" s="47"/>
      <c r="M37" s="47"/>
      <c r="N37" s="47"/>
      <c r="O37" s="47"/>
    </row>
    <row r="38" spans="1:15" ht="21" customHeight="1">
      <c r="A38" s="43"/>
      <c r="B38" s="50" t="s">
        <v>105</v>
      </c>
      <c r="C38" s="45" t="s">
        <v>85</v>
      </c>
      <c r="D38" s="46">
        <v>1</v>
      </c>
      <c r="E38" s="47"/>
      <c r="F38" s="47"/>
      <c r="G38" s="48"/>
      <c r="H38" s="48"/>
      <c r="I38" s="48"/>
      <c r="J38" s="47"/>
      <c r="K38" s="47"/>
      <c r="L38" s="47"/>
      <c r="M38" s="47"/>
      <c r="N38" s="47"/>
      <c r="O38" s="47"/>
    </row>
    <row r="39" spans="1:15" ht="21" customHeight="1">
      <c r="A39" s="43"/>
      <c r="B39" s="50" t="s">
        <v>106</v>
      </c>
      <c r="C39" s="45" t="s">
        <v>85</v>
      </c>
      <c r="D39" s="46">
        <v>1</v>
      </c>
      <c r="E39" s="47"/>
      <c r="F39" s="47"/>
      <c r="G39" s="48"/>
      <c r="H39" s="48"/>
      <c r="I39" s="48"/>
      <c r="J39" s="47"/>
      <c r="K39" s="47"/>
      <c r="L39" s="47"/>
      <c r="M39" s="47"/>
      <c r="N39" s="47"/>
      <c r="O39" s="47"/>
    </row>
    <row r="40" spans="1:15" ht="21" customHeight="1">
      <c r="A40" s="43"/>
      <c r="B40" s="50" t="s">
        <v>107</v>
      </c>
      <c r="C40" s="45" t="s">
        <v>85</v>
      </c>
      <c r="D40" s="46">
        <v>1</v>
      </c>
      <c r="E40" s="47"/>
      <c r="F40" s="47"/>
      <c r="G40" s="48"/>
      <c r="H40" s="48"/>
      <c r="I40" s="48"/>
      <c r="J40" s="47"/>
      <c r="K40" s="47"/>
      <c r="L40" s="47"/>
      <c r="M40" s="47"/>
      <c r="N40" s="47"/>
      <c r="O40" s="47"/>
    </row>
    <row r="41" spans="1:15" ht="21" customHeight="1">
      <c r="A41" s="43"/>
      <c r="B41" s="50" t="s">
        <v>108</v>
      </c>
      <c r="C41" s="45" t="s">
        <v>85</v>
      </c>
      <c r="D41" s="46">
        <v>1</v>
      </c>
      <c r="E41" s="47"/>
      <c r="F41" s="47"/>
      <c r="G41" s="48"/>
      <c r="H41" s="48"/>
      <c r="I41" s="48"/>
      <c r="J41" s="47"/>
      <c r="K41" s="47"/>
      <c r="L41" s="47"/>
      <c r="M41" s="47"/>
      <c r="N41" s="47"/>
      <c r="O41" s="47"/>
    </row>
    <row r="42" spans="1:15" ht="21" customHeight="1">
      <c r="A42" s="43"/>
      <c r="B42" s="50" t="s">
        <v>109</v>
      </c>
      <c r="C42" s="45" t="s">
        <v>85</v>
      </c>
      <c r="D42" s="46">
        <v>1</v>
      </c>
      <c r="E42" s="47"/>
      <c r="F42" s="47"/>
      <c r="G42" s="48"/>
      <c r="H42" s="48"/>
      <c r="I42" s="48"/>
      <c r="J42" s="47"/>
      <c r="K42" s="47"/>
      <c r="L42" s="47"/>
      <c r="M42" s="47"/>
      <c r="N42" s="47"/>
      <c r="O42" s="47"/>
    </row>
    <row r="43" spans="1:15" ht="165.75" customHeight="1">
      <c r="A43" s="43">
        <v>20</v>
      </c>
      <c r="B43" s="50" t="s">
        <v>130</v>
      </c>
      <c r="C43" s="45" t="s">
        <v>86</v>
      </c>
      <c r="D43" s="46">
        <v>1269</v>
      </c>
      <c r="E43" s="47"/>
      <c r="F43" s="47"/>
      <c r="G43" s="48"/>
      <c r="H43" s="48"/>
      <c r="I43" s="48"/>
      <c r="J43" s="47">
        <f aca="true" t="shared" si="6" ref="J43:J51">+I43+H43+G43</f>
        <v>0</v>
      </c>
      <c r="K43" s="47">
        <f aca="true" t="shared" si="7" ref="K43:K51">+E43*D43</f>
        <v>0</v>
      </c>
      <c r="L43" s="47">
        <f aca="true" t="shared" si="8" ref="L43:L51">ROUND(+G43*D43,2)</f>
        <v>0</v>
      </c>
      <c r="M43" s="47">
        <f aca="true" t="shared" si="9" ref="M43:M51">ROUND(+H43*D43,2)</f>
        <v>0</v>
      </c>
      <c r="N43" s="47">
        <f aca="true" t="shared" si="10" ref="N43:N51">ROUND(+I43*D43,2)</f>
        <v>0</v>
      </c>
      <c r="O43" s="47">
        <f aca="true" t="shared" si="11" ref="O43:O51">+N43+M43+L43</f>
        <v>0</v>
      </c>
    </row>
    <row r="44" spans="1:15" ht="191.25" customHeight="1">
      <c r="A44" s="43">
        <v>21</v>
      </c>
      <c r="B44" s="50" t="s">
        <v>131</v>
      </c>
      <c r="C44" s="45" t="s">
        <v>51</v>
      </c>
      <c r="D44" s="46">
        <v>188</v>
      </c>
      <c r="E44" s="47"/>
      <c r="F44" s="47"/>
      <c r="G44" s="48"/>
      <c r="H44" s="48"/>
      <c r="I44" s="48"/>
      <c r="J44" s="47">
        <f t="shared" si="6"/>
        <v>0</v>
      </c>
      <c r="K44" s="47">
        <f t="shared" si="7"/>
        <v>0</v>
      </c>
      <c r="L44" s="47">
        <f t="shared" si="8"/>
        <v>0</v>
      </c>
      <c r="M44" s="47">
        <f t="shared" si="9"/>
        <v>0</v>
      </c>
      <c r="N44" s="47">
        <f t="shared" si="10"/>
        <v>0</v>
      </c>
      <c r="O44" s="47">
        <f t="shared" si="11"/>
        <v>0</v>
      </c>
    </row>
    <row r="45" spans="1:15" ht="87" customHeight="1">
      <c r="A45" s="43">
        <v>22</v>
      </c>
      <c r="B45" s="50" t="s">
        <v>116</v>
      </c>
      <c r="C45" s="45" t="s">
        <v>110</v>
      </c>
      <c r="D45" s="46">
        <v>12</v>
      </c>
      <c r="E45" s="47"/>
      <c r="F45" s="47"/>
      <c r="G45" s="48"/>
      <c r="H45" s="48"/>
      <c r="I45" s="48"/>
      <c r="J45" s="47">
        <f t="shared" si="6"/>
        <v>0</v>
      </c>
      <c r="K45" s="47">
        <f t="shared" si="7"/>
        <v>0</v>
      </c>
      <c r="L45" s="47">
        <f t="shared" si="8"/>
        <v>0</v>
      </c>
      <c r="M45" s="47">
        <f t="shared" si="9"/>
        <v>0</v>
      </c>
      <c r="N45" s="47">
        <f t="shared" si="10"/>
        <v>0</v>
      </c>
      <c r="O45" s="47">
        <f t="shared" si="11"/>
        <v>0</v>
      </c>
    </row>
    <row r="46" spans="1:15" ht="122.25" customHeight="1">
      <c r="A46" s="43">
        <v>23</v>
      </c>
      <c r="B46" s="50" t="s">
        <v>132</v>
      </c>
      <c r="C46" s="45" t="s">
        <v>51</v>
      </c>
      <c r="D46" s="46">
        <v>33.5</v>
      </c>
      <c r="E46" s="47"/>
      <c r="F46" s="47"/>
      <c r="G46" s="48"/>
      <c r="H46" s="48"/>
      <c r="I46" s="48"/>
      <c r="J46" s="47">
        <f t="shared" si="6"/>
        <v>0</v>
      </c>
      <c r="K46" s="47">
        <f t="shared" si="7"/>
        <v>0</v>
      </c>
      <c r="L46" s="47">
        <f t="shared" si="8"/>
        <v>0</v>
      </c>
      <c r="M46" s="47">
        <f t="shared" si="9"/>
        <v>0</v>
      </c>
      <c r="N46" s="47">
        <f t="shared" si="10"/>
        <v>0</v>
      </c>
      <c r="O46" s="47">
        <f t="shared" si="11"/>
        <v>0</v>
      </c>
    </row>
    <row r="47" spans="1:15" ht="281.25" customHeight="1">
      <c r="A47" s="43"/>
      <c r="B47" s="52" t="s">
        <v>120</v>
      </c>
      <c r="C47" s="53" t="s">
        <v>51</v>
      </c>
      <c r="D47" s="54">
        <v>54.6</v>
      </c>
      <c r="E47" s="55"/>
      <c r="F47" s="55"/>
      <c r="G47" s="56"/>
      <c r="H47" s="56"/>
      <c r="I47" s="56"/>
      <c r="J47" s="55">
        <f t="shared" si="6"/>
        <v>0</v>
      </c>
      <c r="K47" s="55">
        <f t="shared" si="7"/>
        <v>0</v>
      </c>
      <c r="L47" s="55">
        <f t="shared" si="8"/>
        <v>0</v>
      </c>
      <c r="M47" s="55">
        <f t="shared" si="9"/>
        <v>0</v>
      </c>
      <c r="N47" s="55">
        <f t="shared" si="10"/>
        <v>0</v>
      </c>
      <c r="O47" s="55">
        <f t="shared" si="11"/>
        <v>0</v>
      </c>
    </row>
    <row r="48" spans="1:15" ht="178.5" customHeight="1">
      <c r="A48" s="43">
        <v>24</v>
      </c>
      <c r="B48" s="52"/>
      <c r="C48" s="53"/>
      <c r="D48" s="54"/>
      <c r="E48" s="55"/>
      <c r="F48" s="55"/>
      <c r="G48" s="56"/>
      <c r="H48" s="56"/>
      <c r="I48" s="56"/>
      <c r="J48" s="55"/>
      <c r="K48" s="55"/>
      <c r="L48" s="55"/>
      <c r="M48" s="55"/>
      <c r="N48" s="55"/>
      <c r="O48" s="55"/>
    </row>
    <row r="49" spans="1:15" ht="139.5" customHeight="1">
      <c r="A49" s="43">
        <v>25</v>
      </c>
      <c r="B49" s="50" t="s">
        <v>143</v>
      </c>
      <c r="C49" s="45" t="s">
        <v>86</v>
      </c>
      <c r="D49" s="46">
        <v>159</v>
      </c>
      <c r="E49" s="47"/>
      <c r="F49" s="47"/>
      <c r="G49" s="48"/>
      <c r="H49" s="48"/>
      <c r="I49" s="48"/>
      <c r="J49" s="47">
        <f t="shared" si="6"/>
        <v>0</v>
      </c>
      <c r="K49" s="47">
        <f t="shared" si="7"/>
        <v>0</v>
      </c>
      <c r="L49" s="47">
        <f t="shared" si="8"/>
        <v>0</v>
      </c>
      <c r="M49" s="47">
        <f t="shared" si="9"/>
        <v>0</v>
      </c>
      <c r="N49" s="47">
        <f t="shared" si="10"/>
        <v>0</v>
      </c>
      <c r="O49" s="47">
        <f t="shared" si="11"/>
        <v>0</v>
      </c>
    </row>
    <row r="50" spans="1:15" ht="117" customHeight="1">
      <c r="A50" s="43">
        <v>26</v>
      </c>
      <c r="B50" s="50" t="s">
        <v>111</v>
      </c>
      <c r="C50" s="45" t="s">
        <v>66</v>
      </c>
      <c r="D50" s="46">
        <v>4</v>
      </c>
      <c r="E50" s="47"/>
      <c r="F50" s="47"/>
      <c r="G50" s="48"/>
      <c r="H50" s="48"/>
      <c r="I50" s="48"/>
      <c r="J50" s="47">
        <f t="shared" si="6"/>
        <v>0</v>
      </c>
      <c r="K50" s="47">
        <f t="shared" si="7"/>
        <v>0</v>
      </c>
      <c r="L50" s="47">
        <f t="shared" si="8"/>
        <v>0</v>
      </c>
      <c r="M50" s="47">
        <f t="shared" si="9"/>
        <v>0</v>
      </c>
      <c r="N50" s="47">
        <f t="shared" si="10"/>
        <v>0</v>
      </c>
      <c r="O50" s="47">
        <f t="shared" si="11"/>
        <v>0</v>
      </c>
    </row>
    <row r="51" spans="1:15" ht="72" customHeight="1">
      <c r="A51" s="43">
        <v>27</v>
      </c>
      <c r="B51" s="50" t="s">
        <v>112</v>
      </c>
      <c r="C51" s="45" t="s">
        <v>113</v>
      </c>
      <c r="D51" s="46">
        <v>1</v>
      </c>
      <c r="E51" s="47"/>
      <c r="F51" s="47"/>
      <c r="G51" s="48"/>
      <c r="H51" s="48"/>
      <c r="I51" s="48"/>
      <c r="J51" s="47">
        <f t="shared" si="6"/>
        <v>0</v>
      </c>
      <c r="K51" s="47">
        <f t="shared" si="7"/>
        <v>0</v>
      </c>
      <c r="L51" s="47">
        <f t="shared" si="8"/>
        <v>0</v>
      </c>
      <c r="M51" s="47">
        <f t="shared" si="9"/>
        <v>0</v>
      </c>
      <c r="N51" s="47">
        <f t="shared" si="10"/>
        <v>0</v>
      </c>
      <c r="O51" s="47">
        <f t="shared" si="11"/>
        <v>0</v>
      </c>
    </row>
    <row r="52" spans="1:15" ht="86.25" customHeight="1">
      <c r="A52" s="43">
        <v>28</v>
      </c>
      <c r="B52" s="50" t="s">
        <v>114</v>
      </c>
      <c r="C52" s="45" t="s">
        <v>87</v>
      </c>
      <c r="D52" s="46"/>
      <c r="E52" s="47"/>
      <c r="F52" s="47"/>
      <c r="G52" s="48"/>
      <c r="H52" s="48"/>
      <c r="I52" s="48"/>
      <c r="J52" s="47"/>
      <c r="K52" s="47"/>
      <c r="L52" s="47"/>
      <c r="M52" s="47"/>
      <c r="N52" s="47"/>
      <c r="O52" s="47"/>
    </row>
    <row r="53" spans="1:15" ht="23.25" customHeight="1">
      <c r="A53" s="43">
        <v>29</v>
      </c>
      <c r="B53" s="50" t="s">
        <v>88</v>
      </c>
      <c r="C53" s="57" t="s">
        <v>89</v>
      </c>
      <c r="D53" s="46">
        <v>1</v>
      </c>
      <c r="E53" s="47"/>
      <c r="F53" s="47"/>
      <c r="G53" s="48"/>
      <c r="H53" s="48"/>
      <c r="I53" s="48"/>
      <c r="J53" s="47">
        <f>+I53+H53+G53</f>
        <v>0</v>
      </c>
      <c r="K53" s="47">
        <f>+E53*D53</f>
        <v>0</v>
      </c>
      <c r="L53" s="47">
        <f>ROUND(+G53*D53,2)</f>
        <v>0</v>
      </c>
      <c r="M53" s="47">
        <f>ROUND(+H53*D53,2)</f>
        <v>0</v>
      </c>
      <c r="N53" s="47">
        <f>ROUND(+I53*D53,2)</f>
        <v>0</v>
      </c>
      <c r="O53" s="47">
        <f>+N53+M53+L53</f>
        <v>0</v>
      </c>
    </row>
    <row r="54" spans="1:15" ht="16.5">
      <c r="A54" s="58"/>
      <c r="B54" s="59"/>
      <c r="C54" s="60"/>
      <c r="D54" s="58"/>
      <c r="E54" s="58"/>
      <c r="F54" s="58"/>
      <c r="G54" s="61"/>
      <c r="H54" s="61"/>
      <c r="I54" s="61"/>
      <c r="J54" s="61"/>
      <c r="K54" s="61"/>
      <c r="L54" s="62"/>
      <c r="M54" s="62"/>
      <c r="N54" s="62"/>
      <c r="O54" s="62"/>
    </row>
    <row r="55" spans="1:15" ht="16.5">
      <c r="A55" s="63"/>
      <c r="B55" s="64" t="s">
        <v>90</v>
      </c>
      <c r="C55" s="63"/>
      <c r="D55" s="65"/>
      <c r="E55" s="65"/>
      <c r="F55" s="65"/>
      <c r="G55" s="66"/>
      <c r="H55" s="66"/>
      <c r="I55" s="66"/>
      <c r="J55" s="66"/>
      <c r="K55" s="66"/>
      <c r="L55" s="67"/>
      <c r="M55" s="67"/>
      <c r="N55" s="67"/>
      <c r="O55" s="67"/>
    </row>
    <row r="56" spans="1:15" ht="16.5">
      <c r="A56" s="45"/>
      <c r="B56" s="68" t="s">
        <v>91</v>
      </c>
      <c r="C56" s="69" t="s">
        <v>71</v>
      </c>
      <c r="D56" s="68"/>
      <c r="E56" s="68"/>
      <c r="F56" s="68"/>
      <c r="G56" s="46"/>
      <c r="H56" s="46"/>
      <c r="I56" s="46"/>
      <c r="J56" s="46"/>
      <c r="K56" s="46"/>
      <c r="L56" s="70"/>
      <c r="M56" s="70"/>
      <c r="N56" s="70"/>
      <c r="O56" s="70"/>
    </row>
    <row r="57" spans="1:15" ht="16.5">
      <c r="A57" s="45"/>
      <c r="B57" s="68" t="s">
        <v>92</v>
      </c>
      <c r="C57" s="69"/>
      <c r="D57" s="68"/>
      <c r="E57" s="68"/>
      <c r="F57" s="68"/>
      <c r="G57" s="46"/>
      <c r="H57" s="46"/>
      <c r="I57" s="46"/>
      <c r="J57" s="46"/>
      <c r="K57" s="46"/>
      <c r="L57" s="70"/>
      <c r="M57" s="70"/>
      <c r="N57" s="70"/>
      <c r="O57" s="70"/>
    </row>
    <row r="58" spans="1:15" ht="16.5">
      <c r="A58" s="71"/>
      <c r="B58" s="68"/>
      <c r="C58" s="45"/>
      <c r="D58" s="43"/>
      <c r="E58" s="43"/>
      <c r="F58" s="43"/>
      <c r="G58" s="46"/>
      <c r="H58" s="46"/>
      <c r="I58" s="46"/>
      <c r="J58" s="46"/>
      <c r="K58" s="46"/>
      <c r="L58" s="72"/>
      <c r="M58" s="72"/>
      <c r="N58" s="72"/>
      <c r="O58" s="73"/>
    </row>
    <row r="59" spans="1:15" ht="16.5">
      <c r="A59" s="74"/>
      <c r="B59" s="75"/>
      <c r="C59" s="76"/>
      <c r="D59" s="77"/>
      <c r="E59" s="77"/>
      <c r="F59" s="77"/>
      <c r="G59" s="78"/>
      <c r="H59" s="78"/>
      <c r="I59" s="78"/>
      <c r="J59" s="78"/>
      <c r="K59" s="78"/>
      <c r="L59" s="79"/>
      <c r="M59" s="79"/>
      <c r="N59" s="79"/>
      <c r="O59" s="80"/>
    </row>
    <row r="60" spans="1:15" ht="16.5">
      <c r="A60" s="17"/>
      <c r="B60" s="17"/>
      <c r="C60" s="17"/>
      <c r="D60" s="20"/>
      <c r="E60" s="20"/>
      <c r="F60" s="20"/>
      <c r="G60" s="17"/>
      <c r="H60" s="17"/>
      <c r="I60" s="17"/>
      <c r="J60" s="17"/>
      <c r="K60" s="17"/>
      <c r="L60" s="17"/>
      <c r="M60" s="17"/>
      <c r="N60" s="17"/>
      <c r="O60" s="17"/>
    </row>
    <row r="61" spans="1:15" ht="16.5">
      <c r="A61" s="17"/>
      <c r="B61" s="17"/>
      <c r="C61" s="17"/>
      <c r="D61" s="20"/>
      <c r="E61" s="20"/>
      <c r="F61" s="20"/>
      <c r="G61" s="17"/>
      <c r="H61" s="17"/>
      <c r="I61" s="17"/>
      <c r="J61" s="17"/>
      <c r="K61" s="17"/>
      <c r="L61" s="17"/>
      <c r="M61" s="17"/>
      <c r="N61" s="17"/>
      <c r="O61" s="81"/>
    </row>
    <row r="62" spans="1:15" ht="16.5">
      <c r="A62" s="17"/>
      <c r="B62" s="17"/>
      <c r="C62" s="17"/>
      <c r="D62" s="20"/>
      <c r="E62" s="20"/>
      <c r="F62" s="20"/>
      <c r="G62" s="17"/>
      <c r="H62" s="17"/>
      <c r="I62" s="17"/>
      <c r="J62" s="17"/>
      <c r="K62" s="17"/>
      <c r="L62" s="17"/>
      <c r="M62" s="17"/>
      <c r="N62" s="17"/>
      <c r="O62" s="17"/>
    </row>
    <row r="63" spans="1:15" ht="14.25">
      <c r="A63" s="7"/>
      <c r="B63" s="7"/>
      <c r="C63" s="7"/>
      <c r="D63" s="15"/>
      <c r="E63" s="15"/>
      <c r="F63" s="15"/>
      <c r="G63" s="7"/>
      <c r="H63" s="7"/>
      <c r="I63" s="7"/>
      <c r="J63" s="7"/>
      <c r="K63" s="7"/>
      <c r="L63" s="7"/>
      <c r="M63" s="7"/>
      <c r="N63" s="7"/>
      <c r="O63" s="7"/>
    </row>
    <row r="64" spans="1:15" ht="14.25">
      <c r="A64" s="7"/>
      <c r="B64" s="7"/>
      <c r="C64" s="7"/>
      <c r="D64" s="15"/>
      <c r="E64" s="15"/>
      <c r="F64" s="15"/>
      <c r="G64" s="7"/>
      <c r="H64" s="7"/>
      <c r="I64" s="7"/>
      <c r="J64" s="7"/>
      <c r="K64" s="7"/>
      <c r="L64" s="7"/>
      <c r="M64" s="7"/>
      <c r="N64" s="7"/>
      <c r="O64" s="7"/>
    </row>
    <row r="65" spans="1:15" ht="14.25">
      <c r="A65" s="7"/>
      <c r="B65" s="7"/>
      <c r="C65" s="7"/>
      <c r="D65" s="7"/>
      <c r="E65" s="7"/>
      <c r="F65" s="7"/>
      <c r="G65" s="7"/>
      <c r="H65" s="7"/>
      <c r="I65" s="7"/>
      <c r="J65" s="7"/>
      <c r="K65" s="7"/>
      <c r="L65" s="7"/>
      <c r="M65" s="7"/>
      <c r="N65" s="7"/>
      <c r="O65" s="7"/>
    </row>
    <row r="66" spans="1:15" ht="14.25">
      <c r="A66" s="7"/>
      <c r="B66" s="7"/>
      <c r="C66" s="7"/>
      <c r="D66" s="7"/>
      <c r="E66" s="7"/>
      <c r="F66" s="7"/>
      <c r="G66" s="7"/>
      <c r="H66" s="7"/>
      <c r="I66" s="7"/>
      <c r="J66" s="7"/>
      <c r="K66" s="7"/>
      <c r="L66" s="7"/>
      <c r="M66" s="7"/>
      <c r="N66" s="7"/>
      <c r="O66" s="7"/>
    </row>
    <row r="67" spans="1:15" ht="14.25">
      <c r="A67" s="7"/>
      <c r="B67" s="7"/>
      <c r="C67" s="7"/>
      <c r="D67" s="7"/>
      <c r="E67" s="7"/>
      <c r="F67" s="7"/>
      <c r="G67" s="7"/>
      <c r="H67" s="7"/>
      <c r="I67" s="7"/>
      <c r="J67" s="7"/>
      <c r="K67" s="7"/>
      <c r="L67" s="7"/>
      <c r="M67" s="7"/>
      <c r="N67" s="7"/>
      <c r="O67" s="7"/>
    </row>
    <row r="68" spans="1:15" ht="14.25">
      <c r="A68" s="7"/>
      <c r="B68" s="7"/>
      <c r="C68" s="7"/>
      <c r="D68" s="7"/>
      <c r="E68" s="7"/>
      <c r="F68" s="7"/>
      <c r="G68" s="7"/>
      <c r="H68" s="7"/>
      <c r="I68" s="7"/>
      <c r="J68" s="7"/>
      <c r="K68" s="7"/>
      <c r="L68" s="7"/>
      <c r="M68" s="7"/>
      <c r="N68" s="7"/>
      <c r="O68" s="7"/>
    </row>
    <row r="69" spans="1:15" ht="14.25">
      <c r="A69" s="7"/>
      <c r="B69" s="7"/>
      <c r="C69" s="7"/>
      <c r="D69" s="7"/>
      <c r="E69" s="7"/>
      <c r="F69" s="7"/>
      <c r="G69" s="7"/>
      <c r="H69" s="7"/>
      <c r="I69" s="7"/>
      <c r="J69" s="7"/>
      <c r="K69" s="7"/>
      <c r="L69" s="7"/>
      <c r="M69" s="7"/>
      <c r="N69" s="7"/>
      <c r="O69" s="7"/>
    </row>
  </sheetData>
  <sheetProtection selectLockedCells="1" selectUnlockedCells="1"/>
  <mergeCells count="2">
    <mergeCell ref="A1:O1"/>
    <mergeCell ref="A2:O2"/>
  </mergeCells>
  <printOptions horizontalCentered="1"/>
  <pageMargins left="0.15748031496062992" right="0.15748031496062992" top="0.7874015748031497" bottom="0.5905511811023623" header="0.5118110236220472" footer="0.5118110236220472"/>
  <pageSetup fitToHeight="0" fitToWidth="1" horizontalDpi="600" verticalDpi="600" orientation="landscape" scale="63" r:id="rId2"/>
  <rowBreaks count="2" manualBreakCount="2">
    <brk id="46" max="14" man="1"/>
    <brk id="49" max="14" man="1"/>
  </rowBreaks>
  <drawing r:id="rId1"/>
</worksheet>
</file>

<file path=xl/worksheets/sheet5.xml><?xml version="1.0" encoding="utf-8"?>
<worksheet xmlns="http://schemas.openxmlformats.org/spreadsheetml/2006/main" xmlns:r="http://schemas.openxmlformats.org/officeDocument/2006/relationships">
  <dimension ref="A3:P50"/>
  <sheetViews>
    <sheetView tabSelected="1" showOutlineSymbols="0" view="pageBreakPreview" zoomScaleSheetLayoutView="100" workbookViewId="0" topLeftCell="A5">
      <selection activeCell="G14" sqref="G14"/>
    </sheetView>
  </sheetViews>
  <sheetFormatPr defaultColWidth="8.88671875" defaultRowHeight="15"/>
  <cols>
    <col min="1" max="1" width="2.3359375" style="233" customWidth="1"/>
    <col min="2" max="2" width="4.21484375" style="321" customWidth="1"/>
    <col min="3" max="3" width="26.99609375" style="233" customWidth="1"/>
    <col min="4" max="4" width="4.4453125" style="233" customWidth="1"/>
    <col min="5" max="5" width="6.99609375" style="233" customWidth="1"/>
    <col min="6" max="6" width="4.6640625" style="233" customWidth="1"/>
    <col min="7" max="7" width="6.21484375" style="233" customWidth="1"/>
    <col min="8" max="8" width="5.21484375" style="233" bestFit="1" customWidth="1"/>
    <col min="9" max="9" width="5.99609375" style="233" bestFit="1" customWidth="1"/>
    <col min="10" max="10" width="5.21484375" style="233" bestFit="1" customWidth="1"/>
    <col min="11" max="11" width="6.3359375" style="233" bestFit="1" customWidth="1"/>
    <col min="12" max="12" width="5.99609375" style="233" customWidth="1"/>
    <col min="13" max="13" width="7.21484375" style="233" customWidth="1"/>
    <col min="14" max="14" width="7.5546875" style="233" bestFit="1" customWidth="1"/>
    <col min="15" max="15" width="6.77734375" style="233" bestFit="1" customWidth="1"/>
    <col min="16" max="16" width="7.88671875" style="233" customWidth="1"/>
    <col min="17" max="16384" width="8.88671875" style="233" customWidth="1"/>
  </cols>
  <sheetData>
    <row r="3" spans="1:16" s="231" customFormat="1" ht="16.5">
      <c r="A3" s="392" t="s">
        <v>201</v>
      </c>
      <c r="B3" s="392"/>
      <c r="C3" s="392"/>
      <c r="D3" s="392"/>
      <c r="E3" s="392"/>
      <c r="F3" s="392"/>
      <c r="G3" s="392"/>
      <c r="H3" s="392"/>
      <c r="I3" s="392"/>
      <c r="J3" s="392"/>
      <c r="K3" s="392"/>
      <c r="L3" s="392"/>
      <c r="M3" s="392"/>
      <c r="N3" s="392"/>
      <c r="O3" s="392"/>
      <c r="P3" s="392"/>
    </row>
    <row r="4" spans="1:16" s="231" customFormat="1" ht="16.5">
      <c r="A4" s="392" t="s">
        <v>249</v>
      </c>
      <c r="B4" s="392"/>
      <c r="C4" s="392"/>
      <c r="D4" s="392"/>
      <c r="E4" s="392"/>
      <c r="F4" s="392"/>
      <c r="G4" s="392"/>
      <c r="H4" s="392"/>
      <c r="I4" s="392"/>
      <c r="J4" s="392"/>
      <c r="K4" s="392"/>
      <c r="L4" s="392"/>
      <c r="M4" s="392"/>
      <c r="N4" s="392"/>
      <c r="O4" s="392"/>
      <c r="P4" s="392"/>
    </row>
    <row r="5" spans="1:16" s="231" customFormat="1" ht="16.5">
      <c r="A5" s="230"/>
      <c r="B5" s="230"/>
      <c r="C5" s="230"/>
      <c r="D5" s="230"/>
      <c r="E5" s="230"/>
      <c r="F5" s="230"/>
      <c r="G5" s="230"/>
      <c r="H5" s="230"/>
      <c r="I5" s="230"/>
      <c r="J5" s="230"/>
      <c r="K5" s="230"/>
      <c r="L5" s="230"/>
      <c r="M5" s="230"/>
      <c r="N5" s="230"/>
      <c r="O5" s="230"/>
      <c r="P5" s="230"/>
    </row>
    <row r="6" spans="1:16" ht="16.5">
      <c r="A6" s="18" t="s">
        <v>125</v>
      </c>
      <c r="B6" s="18"/>
      <c r="C6" s="232"/>
      <c r="D6" s="232"/>
      <c r="E6" s="232"/>
      <c r="F6" s="232"/>
      <c r="G6" s="232"/>
      <c r="H6" s="232"/>
      <c r="I6" s="232"/>
      <c r="J6" s="232"/>
      <c r="K6" s="232"/>
      <c r="L6" s="232"/>
      <c r="M6" s="232"/>
      <c r="N6" s="232"/>
      <c r="O6" s="232"/>
      <c r="P6" s="232"/>
    </row>
    <row r="7" spans="1:16" ht="16.5">
      <c r="A7" s="18" t="s">
        <v>5</v>
      </c>
      <c r="B7" s="18"/>
      <c r="C7" s="232"/>
      <c r="D7" s="232"/>
      <c r="E7" s="232"/>
      <c r="F7" s="232"/>
      <c r="G7" s="232"/>
      <c r="H7" s="232"/>
      <c r="I7" s="232"/>
      <c r="J7" s="232"/>
      <c r="K7" s="232"/>
      <c r="L7" s="232"/>
      <c r="M7" s="232"/>
      <c r="N7" s="232"/>
      <c r="O7" s="232"/>
      <c r="P7" s="232"/>
    </row>
    <row r="8" spans="1:16" s="231" customFormat="1" ht="16.5">
      <c r="A8" s="18" t="s">
        <v>6</v>
      </c>
      <c r="B8" s="18"/>
      <c r="C8" s="234"/>
      <c r="D8" s="235"/>
      <c r="E8" s="235"/>
      <c r="F8" s="235"/>
      <c r="G8" s="235"/>
      <c r="H8" s="235"/>
      <c r="I8" s="235"/>
      <c r="J8" s="235"/>
      <c r="K8" s="235"/>
      <c r="L8" s="235"/>
      <c r="M8" s="235"/>
      <c r="N8" s="235"/>
      <c r="O8" s="235"/>
      <c r="P8" s="235"/>
    </row>
    <row r="9" spans="1:16" s="231" customFormat="1" ht="16.5">
      <c r="A9" s="236"/>
      <c r="B9" s="236"/>
      <c r="C9" s="236"/>
      <c r="D9" s="237"/>
      <c r="E9" s="235"/>
      <c r="F9" s="235"/>
      <c r="G9" s="235"/>
      <c r="H9" s="235"/>
      <c r="I9" s="235"/>
      <c r="J9" s="235"/>
      <c r="K9" s="235"/>
      <c r="L9" s="235"/>
      <c r="M9" s="235"/>
      <c r="N9" s="235"/>
      <c r="O9" s="235"/>
      <c r="P9" s="235"/>
    </row>
    <row r="10" spans="1:16" ht="14.25" thickBot="1">
      <c r="A10" s="238"/>
      <c r="B10" s="239"/>
      <c r="C10" s="240"/>
      <c r="D10" s="241"/>
      <c r="E10" s="241"/>
      <c r="F10" s="241"/>
      <c r="G10" s="241"/>
      <c r="H10" s="241"/>
      <c r="I10" s="241"/>
      <c r="J10" s="241"/>
      <c r="K10" s="241"/>
      <c r="L10" s="242"/>
      <c r="M10" s="241"/>
      <c r="N10" s="241"/>
      <c r="O10" s="241"/>
      <c r="P10" s="241"/>
    </row>
    <row r="11" spans="1:16" s="231" customFormat="1" ht="13.5">
      <c r="A11" s="393" t="s">
        <v>144</v>
      </c>
      <c r="B11" s="395" t="s">
        <v>145</v>
      </c>
      <c r="C11" s="397" t="s">
        <v>146</v>
      </c>
      <c r="D11" s="399" t="s">
        <v>147</v>
      </c>
      <c r="E11" s="401" t="s">
        <v>77</v>
      </c>
      <c r="F11" s="403" t="s">
        <v>148</v>
      </c>
      <c r="G11" s="383"/>
      <c r="H11" s="383"/>
      <c r="I11" s="383"/>
      <c r="J11" s="383"/>
      <c r="K11" s="384"/>
      <c r="L11" s="382" t="s">
        <v>74</v>
      </c>
      <c r="M11" s="383"/>
      <c r="N11" s="383"/>
      <c r="O11" s="383"/>
      <c r="P11" s="384"/>
    </row>
    <row r="12" spans="1:16" s="231" customFormat="1" ht="77.25" customHeight="1">
      <c r="A12" s="394"/>
      <c r="B12" s="396"/>
      <c r="C12" s="398"/>
      <c r="D12" s="400"/>
      <c r="E12" s="402"/>
      <c r="F12" s="243" t="s">
        <v>149</v>
      </c>
      <c r="G12" s="244" t="s">
        <v>150</v>
      </c>
      <c r="H12" s="244" t="s">
        <v>151</v>
      </c>
      <c r="I12" s="244" t="s">
        <v>152</v>
      </c>
      <c r="J12" s="244" t="s">
        <v>153</v>
      </c>
      <c r="K12" s="245" t="s">
        <v>154</v>
      </c>
      <c r="L12" s="246" t="s">
        <v>155</v>
      </c>
      <c r="M12" s="244" t="s">
        <v>151</v>
      </c>
      <c r="N12" s="244" t="s">
        <v>152</v>
      </c>
      <c r="O12" s="244" t="s">
        <v>153</v>
      </c>
      <c r="P12" s="245" t="s">
        <v>156</v>
      </c>
    </row>
    <row r="13" spans="1:16" s="231" customFormat="1" ht="14.25" customHeight="1">
      <c r="A13" s="247"/>
      <c r="B13" s="248"/>
      <c r="C13" s="249" t="s">
        <v>157</v>
      </c>
      <c r="D13" s="250"/>
      <c r="E13" s="251"/>
      <c r="F13" s="252"/>
      <c r="G13" s="253"/>
      <c r="H13" s="253"/>
      <c r="I13" s="253"/>
      <c r="J13" s="253"/>
      <c r="K13" s="251"/>
      <c r="L13" s="252"/>
      <c r="M13" s="253"/>
      <c r="N13" s="253"/>
      <c r="O13" s="253"/>
      <c r="P13" s="251"/>
    </row>
    <row r="14" spans="1:16" s="231" customFormat="1" ht="25.5" customHeight="1">
      <c r="A14" s="254">
        <v>1</v>
      </c>
      <c r="B14" s="255" t="s">
        <v>158</v>
      </c>
      <c r="C14" s="256" t="s">
        <v>159</v>
      </c>
      <c r="D14" s="257" t="s">
        <v>160</v>
      </c>
      <c r="E14" s="258">
        <v>225</v>
      </c>
      <c r="F14" s="259"/>
      <c r="G14" s="260"/>
      <c r="H14" s="260"/>
      <c r="I14" s="260"/>
      <c r="J14" s="260"/>
      <c r="K14" s="261"/>
      <c r="L14" s="262"/>
      <c r="M14" s="260"/>
      <c r="N14" s="260"/>
      <c r="O14" s="260"/>
      <c r="P14" s="261"/>
    </row>
    <row r="15" spans="1:16" s="231" customFormat="1" ht="12.75" customHeight="1">
      <c r="A15" s="247"/>
      <c r="B15" s="255"/>
      <c r="C15" s="263" t="s">
        <v>161</v>
      </c>
      <c r="D15" s="257" t="s">
        <v>162</v>
      </c>
      <c r="E15" s="264">
        <f>E14/3*0.075*0.15*0.6</f>
        <v>0.50625</v>
      </c>
      <c r="F15" s="259"/>
      <c r="G15" s="265"/>
      <c r="H15" s="265"/>
      <c r="I15" s="260"/>
      <c r="J15" s="265"/>
      <c r="K15" s="261"/>
      <c r="L15" s="266"/>
      <c r="M15" s="265"/>
      <c r="N15" s="260"/>
      <c r="O15" s="265"/>
      <c r="P15" s="267"/>
    </row>
    <row r="16" spans="1:16" s="231" customFormat="1" ht="12.75" customHeight="1">
      <c r="A16" s="247"/>
      <c r="B16" s="255"/>
      <c r="C16" s="263" t="s">
        <v>163</v>
      </c>
      <c r="D16" s="257" t="s">
        <v>162</v>
      </c>
      <c r="E16" s="264">
        <f>E14/3*0.15*0.15*0.4</f>
        <v>0.675</v>
      </c>
      <c r="F16" s="259"/>
      <c r="G16" s="265"/>
      <c r="H16" s="265"/>
      <c r="I16" s="260"/>
      <c r="J16" s="265"/>
      <c r="K16" s="261"/>
      <c r="L16" s="266"/>
      <c r="M16" s="265"/>
      <c r="N16" s="260"/>
      <c r="O16" s="265"/>
      <c r="P16" s="267"/>
    </row>
    <row r="17" spans="1:16" s="231" customFormat="1" ht="12.75" customHeight="1">
      <c r="A17" s="247"/>
      <c r="B17" s="255"/>
      <c r="C17" s="263" t="s">
        <v>164</v>
      </c>
      <c r="D17" s="257" t="s">
        <v>87</v>
      </c>
      <c r="E17" s="264">
        <v>1</v>
      </c>
      <c r="F17" s="259"/>
      <c r="G17" s="265"/>
      <c r="H17" s="265"/>
      <c r="I17" s="260"/>
      <c r="J17" s="265"/>
      <c r="K17" s="261"/>
      <c r="L17" s="262"/>
      <c r="M17" s="265"/>
      <c r="N17" s="260"/>
      <c r="O17" s="265"/>
      <c r="P17" s="267"/>
    </row>
    <row r="18" spans="1:16" s="231" customFormat="1" ht="15" customHeight="1">
      <c r="A18" s="247"/>
      <c r="B18" s="248"/>
      <c r="C18" s="249" t="s">
        <v>165</v>
      </c>
      <c r="D18" s="250"/>
      <c r="E18" s="268"/>
      <c r="F18" s="252"/>
      <c r="G18" s="253"/>
      <c r="H18" s="253"/>
      <c r="I18" s="253"/>
      <c r="J18" s="253"/>
      <c r="K18" s="251"/>
      <c r="L18" s="269"/>
      <c r="M18" s="253"/>
      <c r="N18" s="253"/>
      <c r="O18" s="253"/>
      <c r="P18" s="251"/>
    </row>
    <row r="19" spans="1:16" s="231" customFormat="1" ht="24" customHeight="1">
      <c r="A19" s="254">
        <v>1</v>
      </c>
      <c r="B19" s="270" t="s">
        <v>166</v>
      </c>
      <c r="C19" s="271" t="s">
        <v>167</v>
      </c>
      <c r="D19" s="257" t="s">
        <v>162</v>
      </c>
      <c r="E19" s="272">
        <v>9.57</v>
      </c>
      <c r="F19" s="273"/>
      <c r="G19" s="260"/>
      <c r="H19" s="274"/>
      <c r="I19" s="274"/>
      <c r="J19" s="274"/>
      <c r="K19" s="275"/>
      <c r="L19" s="276"/>
      <c r="M19" s="274"/>
      <c r="N19" s="274"/>
      <c r="O19" s="274"/>
      <c r="P19" s="275"/>
    </row>
    <row r="20" spans="1:16" s="231" customFormat="1" ht="15" customHeight="1">
      <c r="A20" s="247"/>
      <c r="B20" s="248"/>
      <c r="C20" s="249" t="s">
        <v>168</v>
      </c>
      <c r="D20" s="250"/>
      <c r="E20" s="268"/>
      <c r="F20" s="252"/>
      <c r="G20" s="253"/>
      <c r="H20" s="253"/>
      <c r="I20" s="253"/>
      <c r="J20" s="253"/>
      <c r="K20" s="251"/>
      <c r="L20" s="269"/>
      <c r="M20" s="253"/>
      <c r="N20" s="253"/>
      <c r="O20" s="253"/>
      <c r="P20" s="251"/>
    </row>
    <row r="21" spans="1:16" s="231" customFormat="1" ht="27.75" customHeight="1">
      <c r="A21" s="254">
        <v>1</v>
      </c>
      <c r="B21" s="270" t="s">
        <v>169</v>
      </c>
      <c r="C21" s="271" t="s">
        <v>170</v>
      </c>
      <c r="D21" s="250" t="s">
        <v>160</v>
      </c>
      <c r="E21" s="272">
        <v>49.8</v>
      </c>
      <c r="F21" s="273"/>
      <c r="G21" s="260"/>
      <c r="H21" s="274"/>
      <c r="I21" s="274"/>
      <c r="J21" s="274"/>
      <c r="K21" s="275"/>
      <c r="L21" s="276"/>
      <c r="M21" s="274"/>
      <c r="N21" s="274"/>
      <c r="O21" s="274"/>
      <c r="P21" s="275"/>
    </row>
    <row r="22" spans="1:16" s="231" customFormat="1" ht="12.75" customHeight="1">
      <c r="A22" s="247"/>
      <c r="B22" s="270"/>
      <c r="C22" s="277" t="s">
        <v>171</v>
      </c>
      <c r="D22" s="250" t="s">
        <v>162</v>
      </c>
      <c r="E22" s="272">
        <v>2.39</v>
      </c>
      <c r="F22" s="273"/>
      <c r="G22" s="278"/>
      <c r="H22" s="278"/>
      <c r="I22" s="274"/>
      <c r="J22" s="278"/>
      <c r="K22" s="275"/>
      <c r="L22" s="279"/>
      <c r="M22" s="278"/>
      <c r="N22" s="274"/>
      <c r="O22" s="278"/>
      <c r="P22" s="280"/>
    </row>
    <row r="23" spans="1:16" s="231" customFormat="1" ht="35.25" customHeight="1">
      <c r="A23" s="254">
        <v>2</v>
      </c>
      <c r="B23" s="270" t="s">
        <v>172</v>
      </c>
      <c r="C23" s="271" t="s">
        <v>173</v>
      </c>
      <c r="D23" s="250" t="s">
        <v>160</v>
      </c>
      <c r="E23" s="272">
        <v>56.8</v>
      </c>
      <c r="F23" s="273"/>
      <c r="G23" s="260"/>
      <c r="H23" s="274"/>
      <c r="I23" s="274"/>
      <c r="J23" s="274"/>
      <c r="K23" s="275"/>
      <c r="L23" s="276"/>
      <c r="M23" s="274"/>
      <c r="N23" s="274"/>
      <c r="O23" s="274"/>
      <c r="P23" s="275"/>
    </row>
    <row r="24" spans="1:16" s="231" customFormat="1" ht="12.75" customHeight="1">
      <c r="A24" s="247"/>
      <c r="B24" s="270"/>
      <c r="C24" s="277" t="s">
        <v>171</v>
      </c>
      <c r="D24" s="250" t="s">
        <v>162</v>
      </c>
      <c r="E24" s="272">
        <v>3.43</v>
      </c>
      <c r="F24" s="273"/>
      <c r="G24" s="278"/>
      <c r="H24" s="278"/>
      <c r="I24" s="274"/>
      <c r="J24" s="278"/>
      <c r="K24" s="275"/>
      <c r="L24" s="279"/>
      <c r="M24" s="278"/>
      <c r="N24" s="274"/>
      <c r="O24" s="278"/>
      <c r="P24" s="280"/>
    </row>
    <row r="25" spans="1:16" ht="38.25" customHeight="1">
      <c r="A25" s="254">
        <v>3</v>
      </c>
      <c r="B25" s="270" t="s">
        <v>174</v>
      </c>
      <c r="C25" s="271" t="s">
        <v>175</v>
      </c>
      <c r="D25" s="250" t="s">
        <v>160</v>
      </c>
      <c r="E25" s="272">
        <v>14.8</v>
      </c>
      <c r="F25" s="273"/>
      <c r="G25" s="260"/>
      <c r="H25" s="274"/>
      <c r="I25" s="274"/>
      <c r="J25" s="274"/>
      <c r="K25" s="275"/>
      <c r="L25" s="276"/>
      <c r="M25" s="274"/>
      <c r="N25" s="274"/>
      <c r="O25" s="274"/>
      <c r="P25" s="275"/>
    </row>
    <row r="26" spans="1:16" ht="15" customHeight="1">
      <c r="A26" s="281"/>
      <c r="B26" s="270"/>
      <c r="C26" s="277" t="s">
        <v>171</v>
      </c>
      <c r="D26" s="250" t="s">
        <v>162</v>
      </c>
      <c r="E26" s="272">
        <v>0.46</v>
      </c>
      <c r="F26" s="273"/>
      <c r="G26" s="278"/>
      <c r="H26" s="278"/>
      <c r="I26" s="274"/>
      <c r="J26" s="278"/>
      <c r="K26" s="275"/>
      <c r="L26" s="279"/>
      <c r="M26" s="278"/>
      <c r="N26" s="274"/>
      <c r="O26" s="278"/>
      <c r="P26" s="280"/>
    </row>
    <row r="27" spans="1:16" ht="15" customHeight="1">
      <c r="A27" s="282">
        <v>4</v>
      </c>
      <c r="B27" s="283" t="s">
        <v>176</v>
      </c>
      <c r="C27" s="284" t="s">
        <v>177</v>
      </c>
      <c r="D27" s="285" t="s">
        <v>178</v>
      </c>
      <c r="E27" s="286">
        <v>44.7</v>
      </c>
      <c r="F27" s="287"/>
      <c r="G27" s="288"/>
      <c r="H27" s="289"/>
      <c r="I27" s="289"/>
      <c r="J27" s="289"/>
      <c r="K27" s="290"/>
      <c r="L27" s="291"/>
      <c r="M27" s="289"/>
      <c r="N27" s="289"/>
      <c r="O27" s="289"/>
      <c r="P27" s="290"/>
    </row>
    <row r="28" spans="1:16" ht="13.5" customHeight="1">
      <c r="A28" s="281"/>
      <c r="B28" s="270"/>
      <c r="C28" s="277" t="s">
        <v>179</v>
      </c>
      <c r="D28" s="250" t="s">
        <v>162</v>
      </c>
      <c r="E28" s="272">
        <v>2.1</v>
      </c>
      <c r="F28" s="273"/>
      <c r="G28" s="278"/>
      <c r="H28" s="278"/>
      <c r="I28" s="274"/>
      <c r="J28" s="278"/>
      <c r="K28" s="275"/>
      <c r="L28" s="279"/>
      <c r="M28" s="278"/>
      <c r="N28" s="274"/>
      <c r="O28" s="278"/>
      <c r="P28" s="280"/>
    </row>
    <row r="29" spans="1:16" s="231" customFormat="1" ht="14.25" customHeight="1">
      <c r="A29" s="292">
        <v>5</v>
      </c>
      <c r="B29" s="255" t="s">
        <v>158</v>
      </c>
      <c r="C29" s="293" t="s">
        <v>180</v>
      </c>
      <c r="D29" s="257" t="s">
        <v>181</v>
      </c>
      <c r="E29" s="294">
        <v>227</v>
      </c>
      <c r="F29" s="295"/>
      <c r="G29" s="260"/>
      <c r="H29" s="296"/>
      <c r="I29" s="296"/>
      <c r="J29" s="296"/>
      <c r="K29" s="297"/>
      <c r="L29" s="298"/>
      <c r="M29" s="296"/>
      <c r="N29" s="296"/>
      <c r="O29" s="296"/>
      <c r="P29" s="297"/>
    </row>
    <row r="30" spans="1:16" s="231" customFormat="1" ht="24" customHeight="1">
      <c r="A30" s="299"/>
      <c r="B30" s="255"/>
      <c r="C30" s="300" t="s">
        <v>182</v>
      </c>
      <c r="D30" s="257" t="s">
        <v>181</v>
      </c>
      <c r="E30" s="301">
        <v>7</v>
      </c>
      <c r="F30" s="295"/>
      <c r="G30" s="296"/>
      <c r="H30" s="296"/>
      <c r="I30" s="296"/>
      <c r="J30" s="296"/>
      <c r="K30" s="297"/>
      <c r="L30" s="298"/>
      <c r="M30" s="296"/>
      <c r="N30" s="296"/>
      <c r="O30" s="296"/>
      <c r="P30" s="297"/>
    </row>
    <row r="31" spans="1:16" s="231" customFormat="1" ht="24" customHeight="1">
      <c r="A31" s="299"/>
      <c r="B31" s="255"/>
      <c r="C31" s="300" t="s">
        <v>183</v>
      </c>
      <c r="D31" s="257" t="s">
        <v>181</v>
      </c>
      <c r="E31" s="301">
        <v>136</v>
      </c>
      <c r="F31" s="295"/>
      <c r="G31" s="296"/>
      <c r="H31" s="296"/>
      <c r="I31" s="296"/>
      <c r="J31" s="296"/>
      <c r="K31" s="297"/>
      <c r="L31" s="298"/>
      <c r="M31" s="296"/>
      <c r="N31" s="296"/>
      <c r="O31" s="296"/>
      <c r="P31" s="297"/>
    </row>
    <row r="32" spans="1:16" s="231" customFormat="1" ht="24" customHeight="1">
      <c r="A32" s="299"/>
      <c r="B32" s="255"/>
      <c r="C32" s="300" t="s">
        <v>184</v>
      </c>
      <c r="D32" s="257" t="s">
        <v>181</v>
      </c>
      <c r="E32" s="301">
        <v>16</v>
      </c>
      <c r="F32" s="295"/>
      <c r="G32" s="296"/>
      <c r="H32" s="296"/>
      <c r="I32" s="296"/>
      <c r="J32" s="296"/>
      <c r="K32" s="297"/>
      <c r="L32" s="298"/>
      <c r="M32" s="296"/>
      <c r="N32" s="296"/>
      <c r="O32" s="296"/>
      <c r="P32" s="297"/>
    </row>
    <row r="33" spans="1:16" s="231" customFormat="1" ht="15" customHeight="1">
      <c r="A33" s="299"/>
      <c r="B33" s="255"/>
      <c r="C33" s="300" t="s">
        <v>185</v>
      </c>
      <c r="D33" s="257" t="s">
        <v>186</v>
      </c>
      <c r="E33" s="301">
        <v>5</v>
      </c>
      <c r="F33" s="295"/>
      <c r="G33" s="296"/>
      <c r="H33" s="296"/>
      <c r="I33" s="296"/>
      <c r="J33" s="296"/>
      <c r="K33" s="297"/>
      <c r="L33" s="298"/>
      <c r="M33" s="296"/>
      <c r="N33" s="296"/>
      <c r="O33" s="296"/>
      <c r="P33" s="297"/>
    </row>
    <row r="34" spans="1:16" s="231" customFormat="1" ht="24" customHeight="1">
      <c r="A34" s="299"/>
      <c r="B34" s="255"/>
      <c r="C34" s="300" t="s">
        <v>187</v>
      </c>
      <c r="D34" s="257" t="s">
        <v>186</v>
      </c>
      <c r="E34" s="301">
        <v>6</v>
      </c>
      <c r="F34" s="295"/>
      <c r="G34" s="296"/>
      <c r="H34" s="296"/>
      <c r="I34" s="296"/>
      <c r="J34" s="296"/>
      <c r="K34" s="297"/>
      <c r="L34" s="298"/>
      <c r="M34" s="296"/>
      <c r="N34" s="296"/>
      <c r="O34" s="296"/>
      <c r="P34" s="297"/>
    </row>
    <row r="35" spans="1:16" s="231" customFormat="1" ht="14.25" customHeight="1">
      <c r="A35" s="299"/>
      <c r="B35" s="255"/>
      <c r="C35" s="300" t="s">
        <v>188</v>
      </c>
      <c r="D35" s="257" t="s">
        <v>186</v>
      </c>
      <c r="E35" s="301">
        <v>34</v>
      </c>
      <c r="F35" s="295"/>
      <c r="G35" s="296"/>
      <c r="H35" s="296"/>
      <c r="I35" s="296"/>
      <c r="J35" s="296"/>
      <c r="K35" s="297"/>
      <c r="L35" s="298"/>
      <c r="M35" s="296"/>
      <c r="N35" s="296"/>
      <c r="O35" s="296"/>
      <c r="P35" s="297"/>
    </row>
    <row r="36" spans="1:16" s="231" customFormat="1" ht="14.25" customHeight="1">
      <c r="A36" s="299"/>
      <c r="B36" s="255"/>
      <c r="C36" s="300" t="s">
        <v>189</v>
      </c>
      <c r="D36" s="257" t="s">
        <v>186</v>
      </c>
      <c r="E36" s="301">
        <v>17.6</v>
      </c>
      <c r="F36" s="295"/>
      <c r="G36" s="296"/>
      <c r="H36" s="296"/>
      <c r="I36" s="296"/>
      <c r="J36" s="296"/>
      <c r="K36" s="297"/>
      <c r="L36" s="298"/>
      <c r="M36" s="296"/>
      <c r="N36" s="296"/>
      <c r="O36" s="296"/>
      <c r="P36" s="297"/>
    </row>
    <row r="37" spans="1:16" ht="12.75" customHeight="1">
      <c r="A37" s="247"/>
      <c r="B37" s="248"/>
      <c r="C37" s="249" t="s">
        <v>190</v>
      </c>
      <c r="D37" s="250"/>
      <c r="E37" s="268"/>
      <c r="F37" s="252"/>
      <c r="G37" s="253"/>
      <c r="H37" s="253"/>
      <c r="I37" s="253"/>
      <c r="J37" s="253"/>
      <c r="K37" s="251"/>
      <c r="L37" s="269"/>
      <c r="M37" s="253"/>
      <c r="N37" s="253"/>
      <c r="O37" s="253"/>
      <c r="P37" s="251"/>
    </row>
    <row r="38" spans="1:16" s="309" customFormat="1" ht="26.25" customHeight="1">
      <c r="A38" s="282">
        <v>1</v>
      </c>
      <c r="B38" s="302" t="s">
        <v>191</v>
      </c>
      <c r="C38" s="303" t="s">
        <v>192</v>
      </c>
      <c r="D38" s="304" t="s">
        <v>86</v>
      </c>
      <c r="E38" s="305">
        <v>1791</v>
      </c>
      <c r="F38" s="306"/>
      <c r="G38" s="288"/>
      <c r="H38" s="288"/>
      <c r="I38" s="288"/>
      <c r="J38" s="288"/>
      <c r="K38" s="307"/>
      <c r="L38" s="308"/>
      <c r="M38" s="288"/>
      <c r="N38" s="288"/>
      <c r="O38" s="288"/>
      <c r="P38" s="307"/>
    </row>
    <row r="39" spans="1:16" s="231" customFormat="1" ht="58.5" customHeight="1">
      <c r="A39" s="299"/>
      <c r="B39" s="255"/>
      <c r="C39" s="300" t="s">
        <v>193</v>
      </c>
      <c r="D39" s="257" t="s">
        <v>186</v>
      </c>
      <c r="E39" s="258">
        <f>0.05*E38</f>
        <v>89.55000000000001</v>
      </c>
      <c r="F39" s="259"/>
      <c r="G39" s="260"/>
      <c r="H39" s="260"/>
      <c r="I39" s="253"/>
      <c r="J39" s="260"/>
      <c r="K39" s="261"/>
      <c r="L39" s="262"/>
      <c r="M39" s="260"/>
      <c r="N39" s="260"/>
      <c r="O39" s="260"/>
      <c r="P39" s="261"/>
    </row>
    <row r="40" spans="1:16" s="231" customFormat="1" ht="14.25" customHeight="1">
      <c r="A40" s="247"/>
      <c r="B40" s="248"/>
      <c r="C40" s="249" t="s">
        <v>194</v>
      </c>
      <c r="D40" s="250"/>
      <c r="E40" s="251"/>
      <c r="F40" s="252"/>
      <c r="G40" s="253"/>
      <c r="H40" s="253"/>
      <c r="I40" s="253"/>
      <c r="J40" s="253"/>
      <c r="K40" s="251"/>
      <c r="L40" s="252"/>
      <c r="M40" s="253"/>
      <c r="N40" s="253"/>
      <c r="O40" s="253"/>
      <c r="P40" s="251"/>
    </row>
    <row r="41" spans="1:16" s="231" customFormat="1" ht="25.5" customHeight="1">
      <c r="A41" s="254">
        <v>1</v>
      </c>
      <c r="B41" s="255" t="s">
        <v>195</v>
      </c>
      <c r="C41" s="256" t="s">
        <v>196</v>
      </c>
      <c r="D41" s="257" t="s">
        <v>197</v>
      </c>
      <c r="E41" s="258">
        <v>180</v>
      </c>
      <c r="F41" s="259"/>
      <c r="G41" s="260"/>
      <c r="H41" s="260"/>
      <c r="I41" s="260"/>
      <c r="J41" s="260"/>
      <c r="K41" s="261"/>
      <c r="L41" s="262"/>
      <c r="M41" s="260"/>
      <c r="N41" s="260"/>
      <c r="O41" s="260"/>
      <c r="P41" s="261"/>
    </row>
    <row r="42" spans="1:16" s="231" customFormat="1" ht="14.25" customHeight="1">
      <c r="A42" s="247"/>
      <c r="B42" s="255"/>
      <c r="C42" s="263" t="s">
        <v>198</v>
      </c>
      <c r="D42" s="257" t="s">
        <v>181</v>
      </c>
      <c r="E42" s="264">
        <f>E41*1.1</f>
        <v>198.00000000000003</v>
      </c>
      <c r="F42" s="259"/>
      <c r="G42" s="265"/>
      <c r="H42" s="265"/>
      <c r="I42" s="260"/>
      <c r="J42" s="265"/>
      <c r="K42" s="261"/>
      <c r="L42" s="266"/>
      <c r="M42" s="265"/>
      <c r="N42" s="260"/>
      <c r="O42" s="265"/>
      <c r="P42" s="267"/>
    </row>
    <row r="43" spans="1:16" s="231" customFormat="1" ht="14.25" customHeight="1">
      <c r="A43" s="247"/>
      <c r="B43" s="255"/>
      <c r="C43" s="263" t="s">
        <v>199</v>
      </c>
      <c r="D43" s="257" t="s">
        <v>162</v>
      </c>
      <c r="E43" s="264">
        <f>E41*0.0005</f>
        <v>0.09</v>
      </c>
      <c r="F43" s="259"/>
      <c r="G43" s="265"/>
      <c r="H43" s="265"/>
      <c r="I43" s="260"/>
      <c r="J43" s="265"/>
      <c r="K43" s="261"/>
      <c r="L43" s="266"/>
      <c r="M43" s="265"/>
      <c r="N43" s="260"/>
      <c r="O43" s="265"/>
      <c r="P43" s="267"/>
    </row>
    <row r="44" spans="1:16" s="231" customFormat="1" ht="13.5">
      <c r="A44" s="385" t="s">
        <v>200</v>
      </c>
      <c r="B44" s="385"/>
      <c r="C44" s="385"/>
      <c r="D44" s="385"/>
      <c r="E44" s="385"/>
      <c r="F44" s="385"/>
      <c r="G44" s="385"/>
      <c r="H44" s="385"/>
      <c r="I44" s="385"/>
      <c r="J44" s="385"/>
      <c r="K44" s="385"/>
      <c r="L44" s="310">
        <f>SUM(L13:L37)</f>
        <v>0</v>
      </c>
      <c r="M44" s="310">
        <f>SUM(M13:M37)</f>
        <v>0</v>
      </c>
      <c r="N44" s="310">
        <f>SUM(N13:N37)/2</f>
        <v>0</v>
      </c>
      <c r="O44" s="310">
        <f>SUM(O13:O37)</f>
        <v>0</v>
      </c>
      <c r="P44" s="310">
        <f>SUM(P13:P37)</f>
        <v>0</v>
      </c>
    </row>
    <row r="45" spans="1:16" s="231" customFormat="1" ht="14.25" thickBot="1">
      <c r="A45" s="386" t="s">
        <v>91</v>
      </c>
      <c r="B45" s="387"/>
      <c r="C45" s="387"/>
      <c r="D45" s="387"/>
      <c r="E45" s="387"/>
      <c r="F45" s="387"/>
      <c r="G45" s="387"/>
      <c r="H45" s="387"/>
      <c r="I45" s="387"/>
      <c r="J45" s="387"/>
      <c r="K45" s="388"/>
      <c r="L45" s="311"/>
      <c r="M45" s="312"/>
      <c r="N45" s="312"/>
      <c r="O45" s="312"/>
      <c r="P45" s="313">
        <f>0.07*N44</f>
        <v>0</v>
      </c>
    </row>
    <row r="46" spans="1:16" s="231" customFormat="1" ht="14.25" thickBot="1">
      <c r="A46" s="389" t="s">
        <v>92</v>
      </c>
      <c r="B46" s="390"/>
      <c r="C46" s="390"/>
      <c r="D46" s="390"/>
      <c r="E46" s="390"/>
      <c r="F46" s="390"/>
      <c r="G46" s="390"/>
      <c r="H46" s="390"/>
      <c r="I46" s="390"/>
      <c r="J46" s="390"/>
      <c r="K46" s="391"/>
      <c r="L46" s="314">
        <f>SUM(L44:L45)</f>
        <v>0</v>
      </c>
      <c r="M46" s="315">
        <f>SUM(M44:M45)</f>
        <v>0</v>
      </c>
      <c r="N46" s="315">
        <f>SUM(N44:N45)</f>
        <v>0</v>
      </c>
      <c r="O46" s="315">
        <f>SUM(O44:O45)</f>
        <v>0</v>
      </c>
      <c r="P46" s="316">
        <f>SUM(P44:P45)</f>
        <v>0</v>
      </c>
    </row>
    <row r="47" s="231" customFormat="1" ht="13.5">
      <c r="B47" s="317"/>
    </row>
    <row r="48" s="231" customFormat="1" ht="13.5">
      <c r="B48" s="317"/>
    </row>
    <row r="49" spans="1:8" s="231" customFormat="1" ht="13.5">
      <c r="A49" s="318"/>
      <c r="B49" s="319"/>
      <c r="H49" s="318"/>
    </row>
    <row r="50" spans="2:6" s="231" customFormat="1" ht="13.5">
      <c r="B50" s="317"/>
      <c r="F50" s="320"/>
    </row>
  </sheetData>
  <sheetProtection selectLockedCells="1" selectUnlockedCells="1"/>
  <mergeCells count="12">
    <mergeCell ref="E11:E12"/>
    <mergeCell ref="F11:K11"/>
    <mergeCell ref="L11:P11"/>
    <mergeCell ref="A44:K44"/>
    <mergeCell ref="A45:K45"/>
    <mergeCell ref="A46:K46"/>
    <mergeCell ref="A3:P3"/>
    <mergeCell ref="A4:P4"/>
    <mergeCell ref="A11:A12"/>
    <mergeCell ref="B11:B12"/>
    <mergeCell ref="C11:C12"/>
    <mergeCell ref="D11:D12"/>
  </mergeCells>
  <printOptions/>
  <pageMargins left="0.7" right="0.7" top="0.75" bottom="0.75" header="0.5118055555555555" footer="0.5118055555555555"/>
  <pageSetup horizontalDpi="300" verticalDpi="300" orientation="portrait" paperSize="9" r:id="rId1"/>
  <ignoredErrors>
    <ignoredError sqref="N44" formula="1"/>
  </ignoredErrors>
</worksheet>
</file>

<file path=xl/worksheets/sheet6.xml><?xml version="1.0" encoding="utf-8"?>
<worksheet xmlns="http://schemas.openxmlformats.org/spreadsheetml/2006/main" xmlns:r="http://schemas.openxmlformats.org/officeDocument/2006/relationships">
  <dimension ref="A3:P61"/>
  <sheetViews>
    <sheetView zoomScale="120" zoomScaleNormal="120" zoomScalePageLayoutView="0" workbookViewId="0" topLeftCell="A19">
      <selection activeCell="N9" sqref="N9"/>
    </sheetView>
  </sheetViews>
  <sheetFormatPr defaultColWidth="8.88671875" defaultRowHeight="15"/>
  <cols>
    <col min="1" max="1" width="2.3359375" style="233" customWidth="1"/>
    <col min="2" max="2" width="4.21484375" style="321" customWidth="1"/>
    <col min="3" max="3" width="26.99609375" style="233" customWidth="1"/>
    <col min="4" max="4" width="4.4453125" style="233" customWidth="1"/>
    <col min="5" max="5" width="7.5546875" style="233" bestFit="1" customWidth="1"/>
    <col min="6" max="6" width="4.6640625" style="233" customWidth="1"/>
    <col min="7" max="7" width="6.21484375" style="233" customWidth="1"/>
    <col min="8" max="8" width="5.21484375" style="233" bestFit="1" customWidth="1"/>
    <col min="9" max="9" width="5.99609375" style="233" bestFit="1" customWidth="1"/>
    <col min="10" max="10" width="5.21484375" style="233" bestFit="1" customWidth="1"/>
    <col min="11" max="11" width="6.3359375" style="233" bestFit="1" customWidth="1"/>
    <col min="12" max="12" width="6.4453125" style="233" customWidth="1"/>
    <col min="13" max="13" width="7.6640625" style="233" customWidth="1"/>
    <col min="14" max="14" width="7.5546875" style="233" bestFit="1" customWidth="1"/>
    <col min="15" max="15" width="6.77734375" style="233" bestFit="1" customWidth="1"/>
    <col min="16" max="16" width="7.88671875" style="233" customWidth="1"/>
    <col min="17" max="16384" width="8.88671875" style="233" customWidth="1"/>
  </cols>
  <sheetData>
    <row r="3" spans="1:16" s="231" customFormat="1" ht="16.5">
      <c r="A3" s="392" t="s">
        <v>248</v>
      </c>
      <c r="B3" s="392"/>
      <c r="C3" s="392"/>
      <c r="D3" s="392"/>
      <c r="E3" s="392"/>
      <c r="F3" s="392"/>
      <c r="G3" s="392"/>
      <c r="H3" s="392"/>
      <c r="I3" s="392"/>
      <c r="J3" s="392"/>
      <c r="K3" s="392"/>
      <c r="L3" s="392"/>
      <c r="M3" s="392"/>
      <c r="N3" s="392"/>
      <c r="O3" s="392"/>
      <c r="P3" s="392"/>
    </row>
    <row r="4" spans="1:16" s="231" customFormat="1" ht="16.5">
      <c r="A4" s="392" t="s">
        <v>217</v>
      </c>
      <c r="B4" s="392"/>
      <c r="C4" s="392"/>
      <c r="D4" s="392"/>
      <c r="E4" s="392"/>
      <c r="F4" s="392"/>
      <c r="G4" s="392"/>
      <c r="H4" s="392"/>
      <c r="I4" s="392"/>
      <c r="J4" s="392"/>
      <c r="K4" s="392"/>
      <c r="L4" s="392"/>
      <c r="M4" s="392"/>
      <c r="N4" s="392"/>
      <c r="O4" s="392"/>
      <c r="P4" s="392"/>
    </row>
    <row r="5" spans="1:16" ht="16.5">
      <c r="A5" s="232"/>
      <c r="B5" s="232"/>
      <c r="C5" s="232"/>
      <c r="D5" s="232"/>
      <c r="E5" s="232"/>
      <c r="F5" s="232"/>
      <c r="G5" s="232"/>
      <c r="H5" s="232"/>
      <c r="I5" s="232"/>
      <c r="J5" s="232"/>
      <c r="K5" s="232"/>
      <c r="L5" s="232"/>
      <c r="M5" s="232"/>
      <c r="N5" s="232"/>
      <c r="O5" s="232"/>
      <c r="P5" s="232"/>
    </row>
    <row r="6" spans="1:16" ht="16.5">
      <c r="A6" s="18" t="s">
        <v>125</v>
      </c>
      <c r="B6" s="18"/>
      <c r="C6" s="232"/>
      <c r="D6" s="232"/>
      <c r="E6" s="232"/>
      <c r="F6" s="232"/>
      <c r="G6" s="232"/>
      <c r="H6" s="232"/>
      <c r="I6" s="232"/>
      <c r="J6" s="232"/>
      <c r="K6" s="232"/>
      <c r="L6" s="232"/>
      <c r="M6" s="232"/>
      <c r="N6" s="232"/>
      <c r="O6" s="232"/>
      <c r="P6" s="232"/>
    </row>
    <row r="7" spans="1:16" s="231" customFormat="1" ht="16.5">
      <c r="A7" s="18" t="s">
        <v>5</v>
      </c>
      <c r="B7" s="18"/>
      <c r="C7" s="232"/>
      <c r="D7" s="232"/>
      <c r="E7" s="232"/>
      <c r="F7" s="235"/>
      <c r="G7" s="235"/>
      <c r="H7" s="235"/>
      <c r="I7" s="235"/>
      <c r="J7" s="235"/>
      <c r="K7" s="235"/>
      <c r="L7" s="235"/>
      <c r="M7" s="235"/>
      <c r="N7" s="235"/>
      <c r="O7" s="235"/>
      <c r="P7" s="235"/>
    </row>
    <row r="8" spans="1:16" s="231" customFormat="1" ht="16.5">
      <c r="A8" s="18" t="s">
        <v>6</v>
      </c>
      <c r="B8" s="18"/>
      <c r="C8" s="234"/>
      <c r="D8" s="235"/>
      <c r="E8" s="235"/>
      <c r="F8" s="235"/>
      <c r="G8" s="235"/>
      <c r="H8" s="235"/>
      <c r="I8" s="235"/>
      <c r="J8" s="235"/>
      <c r="K8" s="235"/>
      <c r="L8" s="235"/>
      <c r="M8" s="235"/>
      <c r="N8" s="235"/>
      <c r="O8" s="235"/>
      <c r="P8" s="235"/>
    </row>
    <row r="9" spans="1:16" s="231" customFormat="1" ht="16.5">
      <c r="A9" s="236"/>
      <c r="B9" s="322"/>
      <c r="C9" s="322"/>
      <c r="D9" s="237"/>
      <c r="E9" s="237"/>
      <c r="F9" s="237"/>
      <c r="G9" s="235"/>
      <c r="H9" s="235"/>
      <c r="I9" s="235"/>
      <c r="J9" s="235"/>
      <c r="K9" s="235"/>
      <c r="L9" s="235"/>
      <c r="M9" s="235"/>
      <c r="N9" s="235"/>
      <c r="O9" s="235"/>
      <c r="P9" s="235"/>
    </row>
    <row r="10" spans="1:16" ht="13.5">
      <c r="A10" s="323"/>
      <c r="B10" s="239"/>
      <c r="C10" s="324"/>
      <c r="D10" s="325"/>
      <c r="E10" s="241"/>
      <c r="F10" s="242"/>
      <c r="G10" s="241"/>
      <c r="H10" s="241"/>
      <c r="I10" s="241"/>
      <c r="J10" s="241"/>
      <c r="K10" s="241"/>
      <c r="L10" s="242"/>
      <c r="M10" s="241"/>
      <c r="N10" s="326"/>
      <c r="O10" s="241"/>
      <c r="P10" s="241"/>
    </row>
    <row r="11" spans="1:16" ht="14.25" thickBot="1">
      <c r="A11" s="238"/>
      <c r="B11" s="239"/>
      <c r="C11" s="240"/>
      <c r="D11" s="241"/>
      <c r="E11" s="241"/>
      <c r="F11" s="241"/>
      <c r="G11" s="241"/>
      <c r="H11" s="241"/>
      <c r="I11" s="241"/>
      <c r="J11" s="241"/>
      <c r="K11" s="241"/>
      <c r="L11" s="242"/>
      <c r="M11" s="241"/>
      <c r="N11" s="241"/>
      <c r="O11" s="241"/>
      <c r="P11" s="241"/>
    </row>
    <row r="12" spans="1:16" ht="13.5">
      <c r="A12" s="393" t="s">
        <v>144</v>
      </c>
      <c r="B12" s="395" t="s">
        <v>145</v>
      </c>
      <c r="C12" s="397" t="s">
        <v>146</v>
      </c>
      <c r="D12" s="399" t="s">
        <v>147</v>
      </c>
      <c r="E12" s="401" t="s">
        <v>77</v>
      </c>
      <c r="F12" s="403" t="s">
        <v>148</v>
      </c>
      <c r="G12" s="383"/>
      <c r="H12" s="383"/>
      <c r="I12" s="383"/>
      <c r="J12" s="383"/>
      <c r="K12" s="384"/>
      <c r="L12" s="382" t="s">
        <v>74</v>
      </c>
      <c r="M12" s="383"/>
      <c r="N12" s="383"/>
      <c r="O12" s="383"/>
      <c r="P12" s="384"/>
    </row>
    <row r="13" spans="1:16" ht="77.25" customHeight="1">
      <c r="A13" s="394"/>
      <c r="B13" s="396"/>
      <c r="C13" s="398"/>
      <c r="D13" s="400"/>
      <c r="E13" s="402"/>
      <c r="F13" s="243" t="s">
        <v>149</v>
      </c>
      <c r="G13" s="244" t="s">
        <v>150</v>
      </c>
      <c r="H13" s="244" t="s">
        <v>151</v>
      </c>
      <c r="I13" s="244" t="s">
        <v>152</v>
      </c>
      <c r="J13" s="244" t="s">
        <v>153</v>
      </c>
      <c r="K13" s="245" t="s">
        <v>154</v>
      </c>
      <c r="L13" s="246" t="s">
        <v>155</v>
      </c>
      <c r="M13" s="244" t="s">
        <v>151</v>
      </c>
      <c r="N13" s="244" t="s">
        <v>152</v>
      </c>
      <c r="O13" s="244" t="s">
        <v>153</v>
      </c>
      <c r="P13" s="245" t="s">
        <v>156</v>
      </c>
    </row>
    <row r="14" spans="1:16" ht="12.75" customHeight="1">
      <c r="A14" s="247"/>
      <c r="B14" s="248"/>
      <c r="C14" s="249" t="s">
        <v>157</v>
      </c>
      <c r="D14" s="250"/>
      <c r="E14" s="251"/>
      <c r="F14" s="252"/>
      <c r="G14" s="253"/>
      <c r="H14" s="253"/>
      <c r="I14" s="253"/>
      <c r="J14" s="253"/>
      <c r="K14" s="251"/>
      <c r="L14" s="252"/>
      <c r="M14" s="253"/>
      <c r="N14" s="253"/>
      <c r="O14" s="253"/>
      <c r="P14" s="251"/>
    </row>
    <row r="15" spans="1:16" ht="38.25" customHeight="1">
      <c r="A15" s="254">
        <v>1</v>
      </c>
      <c r="B15" s="255" t="s">
        <v>158</v>
      </c>
      <c r="C15" s="256" t="s">
        <v>204</v>
      </c>
      <c r="D15" s="257" t="s">
        <v>160</v>
      </c>
      <c r="E15" s="258">
        <v>324</v>
      </c>
      <c r="F15" s="259"/>
      <c r="G15" s="260"/>
      <c r="H15" s="260"/>
      <c r="I15" s="260"/>
      <c r="J15" s="260"/>
      <c r="K15" s="261"/>
      <c r="L15" s="262"/>
      <c r="M15" s="260"/>
      <c r="N15" s="260"/>
      <c r="O15" s="260"/>
      <c r="P15" s="261"/>
    </row>
    <row r="16" spans="1:16" ht="12.75" customHeight="1">
      <c r="A16" s="247"/>
      <c r="B16" s="255"/>
      <c r="C16" s="263" t="s">
        <v>161</v>
      </c>
      <c r="D16" s="257" t="s">
        <v>162</v>
      </c>
      <c r="E16" s="264">
        <f>E15/3*0.075*0.15*0.6</f>
        <v>0.7289999999999999</v>
      </c>
      <c r="F16" s="259"/>
      <c r="G16" s="265"/>
      <c r="H16" s="265"/>
      <c r="I16" s="260"/>
      <c r="J16" s="265"/>
      <c r="K16" s="261"/>
      <c r="L16" s="266"/>
      <c r="M16" s="265"/>
      <c r="N16" s="260"/>
      <c r="O16" s="265"/>
      <c r="P16" s="267"/>
    </row>
    <row r="17" spans="1:16" ht="12.75" customHeight="1">
      <c r="A17" s="247"/>
      <c r="B17" s="255"/>
      <c r="C17" s="263" t="s">
        <v>163</v>
      </c>
      <c r="D17" s="257" t="s">
        <v>162</v>
      </c>
      <c r="E17" s="264">
        <f>E15/3*0.15*0.15*0.4</f>
        <v>0.972</v>
      </c>
      <c r="F17" s="259"/>
      <c r="G17" s="265"/>
      <c r="H17" s="265"/>
      <c r="I17" s="260"/>
      <c r="J17" s="265"/>
      <c r="K17" s="261"/>
      <c r="L17" s="266"/>
      <c r="M17" s="265"/>
      <c r="N17" s="260"/>
      <c r="O17" s="265"/>
      <c r="P17" s="267"/>
    </row>
    <row r="18" spans="1:16" ht="12.75" customHeight="1">
      <c r="A18" s="247"/>
      <c r="B18" s="255"/>
      <c r="C18" s="263" t="s">
        <v>164</v>
      </c>
      <c r="D18" s="257" t="s">
        <v>87</v>
      </c>
      <c r="E18" s="264">
        <v>1</v>
      </c>
      <c r="F18" s="259"/>
      <c r="G18" s="265"/>
      <c r="H18" s="265"/>
      <c r="I18" s="260"/>
      <c r="J18" s="265"/>
      <c r="K18" s="261"/>
      <c r="L18" s="262"/>
      <c r="M18" s="265"/>
      <c r="N18" s="260"/>
      <c r="O18" s="265"/>
      <c r="P18" s="267"/>
    </row>
    <row r="19" spans="1:16" ht="12.75" customHeight="1">
      <c r="A19" s="247"/>
      <c r="B19" s="248"/>
      <c r="C19" s="249" t="s">
        <v>165</v>
      </c>
      <c r="D19" s="250"/>
      <c r="E19" s="268"/>
      <c r="F19" s="252"/>
      <c r="G19" s="253"/>
      <c r="H19" s="253"/>
      <c r="I19" s="253"/>
      <c r="J19" s="253"/>
      <c r="K19" s="251"/>
      <c r="L19" s="269"/>
      <c r="M19" s="253"/>
      <c r="N19" s="253"/>
      <c r="O19" s="253"/>
      <c r="P19" s="251"/>
    </row>
    <row r="20" spans="1:16" ht="24" customHeight="1">
      <c r="A20" s="254">
        <v>1</v>
      </c>
      <c r="B20" s="270" t="s">
        <v>166</v>
      </c>
      <c r="C20" s="271" t="s">
        <v>167</v>
      </c>
      <c r="D20" s="257" t="s">
        <v>162</v>
      </c>
      <c r="E20" s="272">
        <v>9.71</v>
      </c>
      <c r="F20" s="273"/>
      <c r="G20" s="260"/>
      <c r="H20" s="274"/>
      <c r="I20" s="274"/>
      <c r="J20" s="274"/>
      <c r="K20" s="275"/>
      <c r="L20" s="276"/>
      <c r="M20" s="274"/>
      <c r="N20" s="274"/>
      <c r="O20" s="274"/>
      <c r="P20" s="275"/>
    </row>
    <row r="21" spans="1:16" ht="16.5" customHeight="1">
      <c r="A21" s="247"/>
      <c r="B21" s="270"/>
      <c r="C21" s="249" t="s">
        <v>205</v>
      </c>
      <c r="D21" s="250"/>
      <c r="E21" s="251"/>
      <c r="F21" s="252"/>
      <c r="G21" s="253"/>
      <c r="H21" s="253"/>
      <c r="I21" s="253"/>
      <c r="J21" s="253"/>
      <c r="K21" s="251"/>
      <c r="L21" s="252"/>
      <c r="M21" s="253"/>
      <c r="N21" s="253"/>
      <c r="O21" s="253"/>
      <c r="P21" s="251"/>
    </row>
    <row r="22" spans="1:16" ht="25.5" customHeight="1">
      <c r="A22" s="327">
        <v>1</v>
      </c>
      <c r="B22" s="328" t="s">
        <v>206</v>
      </c>
      <c r="C22" s="329" t="s">
        <v>207</v>
      </c>
      <c r="D22" s="330" t="s">
        <v>208</v>
      </c>
      <c r="E22" s="331">
        <v>87.5</v>
      </c>
      <c r="F22" s="332"/>
      <c r="G22" s="333"/>
      <c r="H22" s="334"/>
      <c r="I22" s="334"/>
      <c r="J22" s="334"/>
      <c r="K22" s="331"/>
      <c r="L22" s="332"/>
      <c r="M22" s="334"/>
      <c r="N22" s="334"/>
      <c r="O22" s="334"/>
      <c r="P22" s="331"/>
    </row>
    <row r="23" spans="1:16" ht="35.25" customHeight="1">
      <c r="A23" s="254">
        <v>2</v>
      </c>
      <c r="B23" s="270" t="s">
        <v>209</v>
      </c>
      <c r="C23" s="329" t="s">
        <v>210</v>
      </c>
      <c r="D23" s="330" t="s">
        <v>211</v>
      </c>
      <c r="E23" s="331">
        <v>32</v>
      </c>
      <c r="F23" s="332"/>
      <c r="G23" s="333"/>
      <c r="H23" s="334"/>
      <c r="I23" s="334"/>
      <c r="J23" s="334"/>
      <c r="K23" s="331"/>
      <c r="L23" s="332"/>
      <c r="M23" s="334"/>
      <c r="N23" s="334"/>
      <c r="O23" s="334"/>
      <c r="P23" s="331"/>
    </row>
    <row r="24" spans="1:16" ht="24" customHeight="1">
      <c r="A24" s="254">
        <v>3</v>
      </c>
      <c r="B24" s="248" t="s">
        <v>158</v>
      </c>
      <c r="C24" s="271" t="s">
        <v>212</v>
      </c>
      <c r="D24" s="250" t="s">
        <v>213</v>
      </c>
      <c r="E24" s="335">
        <v>27</v>
      </c>
      <c r="F24" s="252"/>
      <c r="G24" s="333"/>
      <c r="H24" s="334"/>
      <c r="I24" s="253"/>
      <c r="J24" s="333"/>
      <c r="K24" s="251"/>
      <c r="L24" s="252"/>
      <c r="M24" s="253"/>
      <c r="N24" s="253"/>
      <c r="O24" s="253"/>
      <c r="P24" s="251"/>
    </row>
    <row r="25" spans="1:16" ht="12.75" customHeight="1">
      <c r="A25" s="247"/>
      <c r="B25" s="248"/>
      <c r="C25" s="336" t="s">
        <v>214</v>
      </c>
      <c r="D25" s="250" t="s">
        <v>213</v>
      </c>
      <c r="E25" s="251">
        <f>E24</f>
        <v>27</v>
      </c>
      <c r="F25" s="252"/>
      <c r="G25" s="253"/>
      <c r="H25" s="253"/>
      <c r="I25" s="253"/>
      <c r="J25" s="253"/>
      <c r="K25" s="251"/>
      <c r="L25" s="252"/>
      <c r="M25" s="253"/>
      <c r="N25" s="253"/>
      <c r="O25" s="253"/>
      <c r="P25" s="251"/>
    </row>
    <row r="26" spans="1:16" s="231" customFormat="1" ht="23.25" customHeight="1">
      <c r="A26" s="254">
        <v>4</v>
      </c>
      <c r="B26" s="337" t="s">
        <v>215</v>
      </c>
      <c r="C26" s="271" t="s">
        <v>216</v>
      </c>
      <c r="D26" s="250" t="s">
        <v>181</v>
      </c>
      <c r="E26" s="272">
        <v>9</v>
      </c>
      <c r="F26" s="273"/>
      <c r="G26" s="260"/>
      <c r="H26" s="274"/>
      <c r="I26" s="274"/>
      <c r="J26" s="274"/>
      <c r="K26" s="275"/>
      <c r="L26" s="276"/>
      <c r="M26" s="274"/>
      <c r="N26" s="274"/>
      <c r="O26" s="274"/>
      <c r="P26" s="275"/>
    </row>
    <row r="27" spans="1:16" ht="15" customHeight="1">
      <c r="A27" s="247"/>
      <c r="B27" s="248"/>
      <c r="C27" s="249" t="s">
        <v>217</v>
      </c>
      <c r="D27" s="250"/>
      <c r="E27" s="268"/>
      <c r="F27" s="252"/>
      <c r="G27" s="253"/>
      <c r="H27" s="253"/>
      <c r="I27" s="253"/>
      <c r="J27" s="253"/>
      <c r="K27" s="251"/>
      <c r="L27" s="269"/>
      <c r="M27" s="253"/>
      <c r="N27" s="253"/>
      <c r="O27" s="253"/>
      <c r="P27" s="251"/>
    </row>
    <row r="28" spans="1:16" ht="24.75" customHeight="1">
      <c r="A28" s="254">
        <v>1</v>
      </c>
      <c r="B28" s="270" t="s">
        <v>218</v>
      </c>
      <c r="C28" s="271" t="s">
        <v>219</v>
      </c>
      <c r="D28" s="250" t="s">
        <v>220</v>
      </c>
      <c r="E28" s="272">
        <v>19</v>
      </c>
      <c r="F28" s="273"/>
      <c r="G28" s="260"/>
      <c r="H28" s="274"/>
      <c r="I28" s="274"/>
      <c r="J28" s="274"/>
      <c r="K28" s="275"/>
      <c r="L28" s="276"/>
      <c r="M28" s="274"/>
      <c r="N28" s="274"/>
      <c r="O28" s="274"/>
      <c r="P28" s="275"/>
    </row>
    <row r="29" spans="1:16" ht="12.75" customHeight="1">
      <c r="A29" s="247"/>
      <c r="B29" s="270"/>
      <c r="C29" s="277" t="s">
        <v>171</v>
      </c>
      <c r="D29" s="250" t="s">
        <v>162</v>
      </c>
      <c r="E29" s="272">
        <v>5.11</v>
      </c>
      <c r="F29" s="273"/>
      <c r="G29" s="278"/>
      <c r="H29" s="278"/>
      <c r="I29" s="274"/>
      <c r="J29" s="278"/>
      <c r="K29" s="275"/>
      <c r="L29" s="279"/>
      <c r="M29" s="278"/>
      <c r="N29" s="274"/>
      <c r="O29" s="278"/>
      <c r="P29" s="280"/>
    </row>
    <row r="30" spans="1:16" ht="12.75" customHeight="1">
      <c r="A30" s="247"/>
      <c r="B30" s="270"/>
      <c r="C30" s="277" t="s">
        <v>164</v>
      </c>
      <c r="D30" s="250" t="s">
        <v>87</v>
      </c>
      <c r="E30" s="272">
        <f>E28</f>
        <v>19</v>
      </c>
      <c r="F30" s="273"/>
      <c r="G30" s="278"/>
      <c r="H30" s="278"/>
      <c r="I30" s="274"/>
      <c r="J30" s="278"/>
      <c r="K30" s="275"/>
      <c r="L30" s="279"/>
      <c r="M30" s="278"/>
      <c r="N30" s="274"/>
      <c r="O30" s="278"/>
      <c r="P30" s="280"/>
    </row>
    <row r="31" spans="1:16" s="231" customFormat="1" ht="24.75" customHeight="1">
      <c r="A31" s="254">
        <v>2</v>
      </c>
      <c r="B31" s="270" t="s">
        <v>221</v>
      </c>
      <c r="C31" s="271" t="s">
        <v>222</v>
      </c>
      <c r="D31" s="250" t="s">
        <v>223</v>
      </c>
      <c r="E31" s="272">
        <v>37.5</v>
      </c>
      <c r="F31" s="273"/>
      <c r="G31" s="260"/>
      <c r="H31" s="274"/>
      <c r="I31" s="274"/>
      <c r="J31" s="274"/>
      <c r="K31" s="275"/>
      <c r="L31" s="276"/>
      <c r="M31" s="274"/>
      <c r="N31" s="274"/>
      <c r="O31" s="274"/>
      <c r="P31" s="275"/>
    </row>
    <row r="32" spans="1:16" s="231" customFormat="1" ht="12.75" customHeight="1">
      <c r="A32" s="247"/>
      <c r="B32" s="270"/>
      <c r="C32" s="338" t="s">
        <v>171</v>
      </c>
      <c r="D32" s="250" t="s">
        <v>162</v>
      </c>
      <c r="E32" s="272">
        <v>2.71</v>
      </c>
      <c r="F32" s="273"/>
      <c r="G32" s="278"/>
      <c r="H32" s="278"/>
      <c r="I32" s="274"/>
      <c r="J32" s="278"/>
      <c r="K32" s="275"/>
      <c r="L32" s="279"/>
      <c r="M32" s="278"/>
      <c r="N32" s="274"/>
      <c r="O32" s="278"/>
      <c r="P32" s="280"/>
    </row>
    <row r="33" spans="1:16" s="231" customFormat="1" ht="24" customHeight="1">
      <c r="A33" s="254">
        <v>3</v>
      </c>
      <c r="B33" s="270" t="s">
        <v>172</v>
      </c>
      <c r="C33" s="271" t="s">
        <v>224</v>
      </c>
      <c r="D33" s="250" t="s">
        <v>160</v>
      </c>
      <c r="E33" s="272">
        <v>5.4</v>
      </c>
      <c r="F33" s="273"/>
      <c r="G33" s="260"/>
      <c r="H33" s="274"/>
      <c r="I33" s="274"/>
      <c r="J33" s="274"/>
      <c r="K33" s="275"/>
      <c r="L33" s="276"/>
      <c r="M33" s="274"/>
      <c r="N33" s="274"/>
      <c r="O33" s="274"/>
      <c r="P33" s="275"/>
    </row>
    <row r="34" spans="1:16" s="231" customFormat="1" ht="14.25" customHeight="1">
      <c r="A34" s="247"/>
      <c r="B34" s="270"/>
      <c r="C34" s="338" t="s">
        <v>171</v>
      </c>
      <c r="D34" s="250" t="s">
        <v>162</v>
      </c>
      <c r="E34" s="272">
        <v>0.19</v>
      </c>
      <c r="F34" s="273"/>
      <c r="G34" s="278"/>
      <c r="H34" s="278"/>
      <c r="I34" s="274"/>
      <c r="J34" s="278"/>
      <c r="K34" s="275"/>
      <c r="L34" s="279"/>
      <c r="M34" s="278"/>
      <c r="N34" s="274"/>
      <c r="O34" s="278"/>
      <c r="P34" s="280"/>
    </row>
    <row r="35" spans="1:16" s="339" customFormat="1" ht="15" customHeight="1">
      <c r="A35" s="254">
        <v>4</v>
      </c>
      <c r="B35" s="270" t="s">
        <v>225</v>
      </c>
      <c r="C35" s="284" t="s">
        <v>226</v>
      </c>
      <c r="D35" s="250" t="s">
        <v>160</v>
      </c>
      <c r="E35" s="272">
        <v>87.5</v>
      </c>
      <c r="F35" s="273"/>
      <c r="G35" s="260"/>
      <c r="H35" s="274"/>
      <c r="I35" s="274"/>
      <c r="J35" s="274"/>
      <c r="K35" s="275"/>
      <c r="L35" s="276"/>
      <c r="M35" s="274"/>
      <c r="N35" s="274"/>
      <c r="O35" s="274"/>
      <c r="P35" s="275"/>
    </row>
    <row r="36" spans="1:16" s="339" customFormat="1" ht="12.75" customHeight="1">
      <c r="A36" s="247"/>
      <c r="B36" s="270"/>
      <c r="C36" s="338" t="s">
        <v>227</v>
      </c>
      <c r="D36" s="250" t="s">
        <v>162</v>
      </c>
      <c r="E36" s="272">
        <v>2.3</v>
      </c>
      <c r="F36" s="273"/>
      <c r="G36" s="278"/>
      <c r="H36" s="278"/>
      <c r="I36" s="274"/>
      <c r="J36" s="278"/>
      <c r="K36" s="275"/>
      <c r="L36" s="279"/>
      <c r="M36" s="278"/>
      <c r="N36" s="274"/>
      <c r="O36" s="278"/>
      <c r="P36" s="280"/>
    </row>
    <row r="37" spans="1:16" ht="24.75" customHeight="1">
      <c r="A37" s="254">
        <v>5</v>
      </c>
      <c r="B37" s="270" t="s">
        <v>228</v>
      </c>
      <c r="C37" s="340" t="s">
        <v>229</v>
      </c>
      <c r="D37" s="250" t="s">
        <v>160</v>
      </c>
      <c r="E37" s="272">
        <v>87.5</v>
      </c>
      <c r="F37" s="273"/>
      <c r="G37" s="260"/>
      <c r="H37" s="274"/>
      <c r="I37" s="274"/>
      <c r="J37" s="274"/>
      <c r="K37" s="275"/>
      <c r="L37" s="276"/>
      <c r="M37" s="274"/>
      <c r="N37" s="274"/>
      <c r="O37" s="274"/>
      <c r="P37" s="275"/>
    </row>
    <row r="38" spans="1:16" ht="12.75" customHeight="1">
      <c r="A38" s="247"/>
      <c r="B38" s="270"/>
      <c r="C38" s="338" t="s">
        <v>230</v>
      </c>
      <c r="D38" s="250" t="s">
        <v>162</v>
      </c>
      <c r="E38" s="272">
        <v>1.95</v>
      </c>
      <c r="F38" s="273"/>
      <c r="G38" s="278"/>
      <c r="H38" s="278"/>
      <c r="I38" s="274"/>
      <c r="J38" s="278"/>
      <c r="K38" s="275"/>
      <c r="L38" s="279"/>
      <c r="M38" s="278"/>
      <c r="N38" s="274"/>
      <c r="O38" s="278"/>
      <c r="P38" s="280"/>
    </row>
    <row r="39" spans="1:16" ht="29.25" customHeight="1">
      <c r="A39" s="341"/>
      <c r="B39" s="342"/>
      <c r="C39" s="249" t="s">
        <v>231</v>
      </c>
      <c r="D39" s="343"/>
      <c r="E39" s="344"/>
      <c r="F39" s="345"/>
      <c r="G39" s="346"/>
      <c r="H39" s="346"/>
      <c r="I39" s="346"/>
      <c r="J39" s="346"/>
      <c r="K39" s="347"/>
      <c r="L39" s="348"/>
      <c r="M39" s="346"/>
      <c r="N39" s="346"/>
      <c r="O39" s="346"/>
      <c r="P39" s="347"/>
    </row>
    <row r="40" spans="1:16" ht="12.75" customHeight="1">
      <c r="A40" s="349">
        <v>1</v>
      </c>
      <c r="B40" s="285" t="s">
        <v>232</v>
      </c>
      <c r="C40" s="284" t="s">
        <v>233</v>
      </c>
      <c r="D40" s="304" t="s">
        <v>208</v>
      </c>
      <c r="E40" s="350">
        <v>87.5</v>
      </c>
      <c r="F40" s="351"/>
      <c r="G40" s="352"/>
      <c r="H40" s="352"/>
      <c r="I40" s="352"/>
      <c r="J40" s="353"/>
      <c r="K40" s="354"/>
      <c r="L40" s="355"/>
      <c r="M40" s="352"/>
      <c r="N40" s="352"/>
      <c r="O40" s="352"/>
      <c r="P40" s="354"/>
    </row>
    <row r="41" spans="1:16" ht="15.75" customHeight="1">
      <c r="A41" s="356"/>
      <c r="B41" s="248"/>
      <c r="C41" s="357" t="s">
        <v>234</v>
      </c>
      <c r="D41" s="250" t="s">
        <v>186</v>
      </c>
      <c r="E41" s="264">
        <f>2.1*E40</f>
        <v>183.75</v>
      </c>
      <c r="F41" s="252"/>
      <c r="G41" s="253"/>
      <c r="H41" s="253"/>
      <c r="I41" s="253"/>
      <c r="J41" s="333"/>
      <c r="K41" s="251"/>
      <c r="L41" s="269"/>
      <c r="M41" s="253"/>
      <c r="N41" s="253"/>
      <c r="O41" s="253"/>
      <c r="P41" s="251"/>
    </row>
    <row r="42" spans="1:16" ht="12.75" customHeight="1">
      <c r="A42" s="356">
        <v>2</v>
      </c>
      <c r="B42" s="250" t="s">
        <v>235</v>
      </c>
      <c r="C42" s="271" t="s">
        <v>236</v>
      </c>
      <c r="D42" s="257" t="s">
        <v>208</v>
      </c>
      <c r="E42" s="268">
        <v>87.5</v>
      </c>
      <c r="F42" s="252"/>
      <c r="G42" s="253"/>
      <c r="H42" s="253"/>
      <c r="I42" s="253"/>
      <c r="J42" s="333"/>
      <c r="K42" s="251"/>
      <c r="L42" s="269"/>
      <c r="M42" s="253"/>
      <c r="N42" s="253"/>
      <c r="O42" s="253"/>
      <c r="P42" s="251"/>
    </row>
    <row r="43" spans="1:16" ht="12.75" customHeight="1">
      <c r="A43" s="356"/>
      <c r="B43" s="248"/>
      <c r="C43" s="357" t="s">
        <v>237</v>
      </c>
      <c r="D43" s="250" t="s">
        <v>186</v>
      </c>
      <c r="E43" s="264">
        <f>1.1*E42</f>
        <v>96.25000000000001</v>
      </c>
      <c r="F43" s="252"/>
      <c r="G43" s="253"/>
      <c r="H43" s="253"/>
      <c r="I43" s="253"/>
      <c r="J43" s="333"/>
      <c r="K43" s="251"/>
      <c r="L43" s="269"/>
      <c r="M43" s="253"/>
      <c r="N43" s="253"/>
      <c r="O43" s="253"/>
      <c r="P43" s="251"/>
    </row>
    <row r="44" spans="1:16" ht="12.75" customHeight="1">
      <c r="A44" s="356">
        <v>3</v>
      </c>
      <c r="B44" s="250" t="s">
        <v>238</v>
      </c>
      <c r="C44" s="271" t="s">
        <v>239</v>
      </c>
      <c r="D44" s="257" t="s">
        <v>208</v>
      </c>
      <c r="E44" s="268">
        <v>27.6</v>
      </c>
      <c r="F44" s="252"/>
      <c r="G44" s="253"/>
      <c r="H44" s="253"/>
      <c r="I44" s="253"/>
      <c r="J44" s="333"/>
      <c r="K44" s="251"/>
      <c r="L44" s="269"/>
      <c r="M44" s="253"/>
      <c r="N44" s="253"/>
      <c r="O44" s="253"/>
      <c r="P44" s="251"/>
    </row>
    <row r="45" spans="1:16" ht="13.5" customHeight="1">
      <c r="A45" s="356"/>
      <c r="B45" s="248"/>
      <c r="C45" s="357" t="s">
        <v>240</v>
      </c>
      <c r="D45" s="257" t="s">
        <v>208</v>
      </c>
      <c r="E45" s="264">
        <f>1.1*E44</f>
        <v>30.360000000000003</v>
      </c>
      <c r="F45" s="252"/>
      <c r="G45" s="253"/>
      <c r="H45" s="253"/>
      <c r="I45" s="253"/>
      <c r="J45" s="333"/>
      <c r="K45" s="251"/>
      <c r="L45" s="269"/>
      <c r="M45" s="253"/>
      <c r="N45" s="253"/>
      <c r="O45" s="253"/>
      <c r="P45" s="251"/>
    </row>
    <row r="46" spans="1:16" ht="13.5" customHeight="1">
      <c r="A46" s="358"/>
      <c r="B46" s="359"/>
      <c r="C46" s="360" t="s">
        <v>241</v>
      </c>
      <c r="D46" s="250" t="s">
        <v>186</v>
      </c>
      <c r="E46" s="264">
        <f>0.6*E45</f>
        <v>18.216</v>
      </c>
      <c r="F46" s="259"/>
      <c r="G46" s="260"/>
      <c r="H46" s="260"/>
      <c r="I46" s="260"/>
      <c r="J46" s="260"/>
      <c r="K46" s="261"/>
      <c r="L46" s="262"/>
      <c r="M46" s="260"/>
      <c r="N46" s="253"/>
      <c r="O46" s="260"/>
      <c r="P46" s="261"/>
    </row>
    <row r="47" spans="1:16" ht="24.75" customHeight="1">
      <c r="A47" s="356">
        <v>4</v>
      </c>
      <c r="B47" s="250" t="s">
        <v>242</v>
      </c>
      <c r="C47" s="271" t="s">
        <v>243</v>
      </c>
      <c r="D47" s="257" t="s">
        <v>208</v>
      </c>
      <c r="E47" s="268">
        <v>27.6</v>
      </c>
      <c r="F47" s="252"/>
      <c r="G47" s="253"/>
      <c r="H47" s="253"/>
      <c r="I47" s="253"/>
      <c r="J47" s="333"/>
      <c r="K47" s="251"/>
      <c r="L47" s="252"/>
      <c r="M47" s="253"/>
      <c r="N47" s="253"/>
      <c r="O47" s="253"/>
      <c r="P47" s="251"/>
    </row>
    <row r="48" spans="1:16" ht="13.5" customHeight="1">
      <c r="A48" s="356"/>
      <c r="B48" s="248"/>
      <c r="C48" s="338" t="s">
        <v>244</v>
      </c>
      <c r="D48" s="250" t="s">
        <v>186</v>
      </c>
      <c r="E48" s="264">
        <f>0.4*E47</f>
        <v>11.040000000000001</v>
      </c>
      <c r="F48" s="361"/>
      <c r="G48" s="253"/>
      <c r="H48" s="253"/>
      <c r="I48" s="253"/>
      <c r="J48" s="333"/>
      <c r="K48" s="268"/>
      <c r="L48" s="362"/>
      <c r="M48" s="363"/>
      <c r="N48" s="363"/>
      <c r="O48" s="363"/>
      <c r="P48" s="364"/>
    </row>
    <row r="49" spans="1:16" ht="25.5" customHeight="1">
      <c r="A49" s="254">
        <v>5</v>
      </c>
      <c r="B49" s="270" t="s">
        <v>245</v>
      </c>
      <c r="C49" s="340" t="s">
        <v>246</v>
      </c>
      <c r="D49" s="257" t="s">
        <v>208</v>
      </c>
      <c r="E49" s="272">
        <v>28.6</v>
      </c>
      <c r="F49" s="273"/>
      <c r="G49" s="260"/>
      <c r="H49" s="274"/>
      <c r="I49" s="274"/>
      <c r="J49" s="274"/>
      <c r="K49" s="275"/>
      <c r="L49" s="276"/>
      <c r="M49" s="274"/>
      <c r="N49" s="274"/>
      <c r="O49" s="274"/>
      <c r="P49" s="275"/>
    </row>
    <row r="50" spans="1:16" ht="13.5" customHeight="1">
      <c r="A50" s="247"/>
      <c r="B50" s="270"/>
      <c r="C50" s="338" t="s">
        <v>247</v>
      </c>
      <c r="D50" s="257" t="s">
        <v>162</v>
      </c>
      <c r="E50" s="272">
        <f>E49*0.15</f>
        <v>4.29</v>
      </c>
      <c r="F50" s="273"/>
      <c r="G50" s="278"/>
      <c r="H50" s="278"/>
      <c r="I50" s="274"/>
      <c r="J50" s="278"/>
      <c r="K50" s="275"/>
      <c r="L50" s="365"/>
      <c r="M50" s="278"/>
      <c r="N50" s="274"/>
      <c r="O50" s="278"/>
      <c r="P50" s="280"/>
    </row>
    <row r="51" spans="1:16" ht="13.5" customHeight="1">
      <c r="A51" s="247"/>
      <c r="B51" s="248"/>
      <c r="C51" s="249" t="s">
        <v>194</v>
      </c>
      <c r="D51" s="250"/>
      <c r="E51" s="251"/>
      <c r="F51" s="252"/>
      <c r="G51" s="253"/>
      <c r="H51" s="253"/>
      <c r="I51" s="253"/>
      <c r="J51" s="253"/>
      <c r="K51" s="251"/>
      <c r="L51" s="252"/>
      <c r="M51" s="253"/>
      <c r="N51" s="253"/>
      <c r="O51" s="253"/>
      <c r="P51" s="251"/>
    </row>
    <row r="52" spans="1:16" ht="27.75" customHeight="1">
      <c r="A52" s="254">
        <v>1</v>
      </c>
      <c r="B52" s="255" t="s">
        <v>195</v>
      </c>
      <c r="C52" s="256" t="s">
        <v>196</v>
      </c>
      <c r="D52" s="257" t="s">
        <v>197</v>
      </c>
      <c r="E52" s="258">
        <v>395</v>
      </c>
      <c r="F52" s="259"/>
      <c r="G52" s="260"/>
      <c r="H52" s="260"/>
      <c r="I52" s="260"/>
      <c r="J52" s="260"/>
      <c r="K52" s="261"/>
      <c r="L52" s="262"/>
      <c r="M52" s="260"/>
      <c r="N52" s="260"/>
      <c r="O52" s="260"/>
      <c r="P52" s="261"/>
    </row>
    <row r="53" spans="1:16" ht="13.5" customHeight="1">
      <c r="A53" s="247"/>
      <c r="B53" s="255"/>
      <c r="C53" s="263" t="s">
        <v>198</v>
      </c>
      <c r="D53" s="257" t="s">
        <v>181</v>
      </c>
      <c r="E53" s="264">
        <f>E52*1.1</f>
        <v>434.50000000000006</v>
      </c>
      <c r="F53" s="259"/>
      <c r="G53" s="265"/>
      <c r="H53" s="265"/>
      <c r="I53" s="260"/>
      <c r="J53" s="265"/>
      <c r="K53" s="261"/>
      <c r="L53" s="266"/>
      <c r="M53" s="265"/>
      <c r="N53" s="260"/>
      <c r="O53" s="265"/>
      <c r="P53" s="267"/>
    </row>
    <row r="54" spans="1:16" ht="13.5" customHeight="1">
      <c r="A54" s="247"/>
      <c r="B54" s="255"/>
      <c r="C54" s="263" t="s">
        <v>199</v>
      </c>
      <c r="D54" s="257" t="s">
        <v>162</v>
      </c>
      <c r="E54" s="264">
        <f>E52*0.0005</f>
        <v>0.1975</v>
      </c>
      <c r="F54" s="259"/>
      <c r="G54" s="265"/>
      <c r="H54" s="265"/>
      <c r="I54" s="260"/>
      <c r="J54" s="265"/>
      <c r="K54" s="261"/>
      <c r="L54" s="266"/>
      <c r="M54" s="265"/>
      <c r="N54" s="260"/>
      <c r="O54" s="265"/>
      <c r="P54" s="267"/>
    </row>
    <row r="55" spans="1:16" s="231" customFormat="1" ht="13.5">
      <c r="A55" s="385" t="s">
        <v>200</v>
      </c>
      <c r="B55" s="385"/>
      <c r="C55" s="385"/>
      <c r="D55" s="385"/>
      <c r="E55" s="385"/>
      <c r="F55" s="404"/>
      <c r="G55" s="385"/>
      <c r="H55" s="385"/>
      <c r="I55" s="385"/>
      <c r="J55" s="385"/>
      <c r="K55" s="405"/>
      <c r="L55" s="366">
        <f>SUM(L14:L52)</f>
        <v>0</v>
      </c>
      <c r="M55" s="310">
        <f>SUM(M14:M52)</f>
        <v>0</v>
      </c>
      <c r="N55" s="310">
        <f>SUM(N14:N54)/2</f>
        <v>0</v>
      </c>
      <c r="O55" s="310">
        <f>SUM(O14:O52)</f>
        <v>0</v>
      </c>
      <c r="P55" s="367">
        <f>SUM(P14:P52)</f>
        <v>0</v>
      </c>
    </row>
    <row r="56" spans="1:16" s="231" customFormat="1" ht="14.25" thickBot="1">
      <c r="A56" s="386" t="s">
        <v>91</v>
      </c>
      <c r="B56" s="387"/>
      <c r="C56" s="387"/>
      <c r="D56" s="387"/>
      <c r="E56" s="387"/>
      <c r="F56" s="387"/>
      <c r="G56" s="387"/>
      <c r="H56" s="387"/>
      <c r="I56" s="387"/>
      <c r="J56" s="387"/>
      <c r="K56" s="387"/>
      <c r="L56" s="368"/>
      <c r="M56" s="369"/>
      <c r="N56" s="369"/>
      <c r="O56" s="369"/>
      <c r="P56" s="370">
        <f>0.07*N55</f>
        <v>0</v>
      </c>
    </row>
    <row r="57" spans="1:16" s="231" customFormat="1" ht="14.25" thickBot="1">
      <c r="A57" s="389" t="s">
        <v>92</v>
      </c>
      <c r="B57" s="390"/>
      <c r="C57" s="390"/>
      <c r="D57" s="390"/>
      <c r="E57" s="390"/>
      <c r="F57" s="390"/>
      <c r="G57" s="390"/>
      <c r="H57" s="390"/>
      <c r="I57" s="390"/>
      <c r="J57" s="390"/>
      <c r="K57" s="391"/>
      <c r="L57" s="314">
        <f>SUM(L55:L56)</f>
        <v>0</v>
      </c>
      <c r="M57" s="315">
        <f>SUM(M55:M56)</f>
        <v>0</v>
      </c>
      <c r="N57" s="315">
        <f>SUM(N55:N56)</f>
        <v>0</v>
      </c>
      <c r="O57" s="315">
        <f>SUM(O55:O56)</f>
        <v>0</v>
      </c>
      <c r="P57" s="316">
        <f>SUM(P55:P56)</f>
        <v>0</v>
      </c>
    </row>
    <row r="58" s="231" customFormat="1" ht="13.5">
      <c r="B58" s="317"/>
    </row>
    <row r="59" s="231" customFormat="1" ht="13.5">
      <c r="B59" s="317"/>
    </row>
    <row r="60" spans="1:8" s="231" customFormat="1" ht="13.5">
      <c r="A60" s="318"/>
      <c r="B60" s="319"/>
      <c r="H60" s="318"/>
    </row>
    <row r="61" spans="2:6" s="231" customFormat="1" ht="13.5">
      <c r="B61" s="317"/>
      <c r="F61" s="320"/>
    </row>
  </sheetData>
  <sheetProtection/>
  <mergeCells count="12">
    <mergeCell ref="E12:E13"/>
    <mergeCell ref="F12:K12"/>
    <mergeCell ref="L12:P12"/>
    <mergeCell ref="A55:K55"/>
    <mergeCell ref="A56:K56"/>
    <mergeCell ref="A57:K57"/>
    <mergeCell ref="A3:P3"/>
    <mergeCell ref="A4:P4"/>
    <mergeCell ref="A12:A13"/>
    <mergeCell ref="B12:B13"/>
    <mergeCell ref="C12:C13"/>
    <mergeCell ref="D12:D13"/>
  </mergeCells>
  <printOptions/>
  <pageMargins left="0.7" right="0.7" top="0.75" bottom="0.75" header="0.3" footer="0.3"/>
  <pageSetup orientation="portrait" paperSize="9"/>
  <ignoredErrors>
    <ignoredError sqref="N55"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Inara</dc:creator>
  <cp:keywords/>
  <dc:description/>
  <cp:lastModifiedBy>Aivis Tjagunovics</cp:lastModifiedBy>
  <cp:lastPrinted>2017-03-17T13:41:28Z</cp:lastPrinted>
  <dcterms:created xsi:type="dcterms:W3CDTF">2017-03-13T15:43:18Z</dcterms:created>
  <dcterms:modified xsi:type="dcterms:W3CDTF">2017-05-18T07:47:31Z</dcterms:modified>
  <cp:category/>
  <cp:version/>
  <cp:contentType/>
  <cp:contentStatus/>
</cp:coreProperties>
</file>