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000" windowHeight="4530" tabRatio="909" activeTab="0"/>
  </bookViews>
  <sheets>
    <sheet name="1" sheetId="1" r:id="rId1"/>
    <sheet name="Sheet1" sheetId="2" r:id="rId2"/>
  </sheets>
  <definedNames>
    <definedName name="beigas" localSheetId="0">#REF!</definedName>
    <definedName name="beigas">#REF!</definedName>
    <definedName name="_xlnm.Print_Area" localSheetId="0">'1'!$A$3:$E$76</definedName>
  </definedNames>
  <calcPr fullCalcOnLoad="1"/>
</workbook>
</file>

<file path=xl/sharedStrings.xml><?xml version="1.0" encoding="utf-8"?>
<sst xmlns="http://schemas.openxmlformats.org/spreadsheetml/2006/main" count="150" uniqueCount="92">
  <si>
    <t>Mērvienība</t>
  </si>
  <si>
    <t>Daudzums</t>
  </si>
  <si>
    <t>1</t>
  </si>
  <si>
    <t>Nr. p. k.</t>
  </si>
  <si>
    <t>Kods</t>
  </si>
  <si>
    <t>Darba nosaukums (apraksts)</t>
  </si>
  <si>
    <t>Kalk.</t>
  </si>
  <si>
    <t>t.m.</t>
  </si>
  <si>
    <t>gb.</t>
  </si>
  <si>
    <t>5</t>
  </si>
  <si>
    <t>m²</t>
  </si>
  <si>
    <t>m³</t>
  </si>
  <si>
    <t>gb</t>
  </si>
  <si>
    <t>2</t>
  </si>
  <si>
    <t>Sagatavošanas darbi</t>
  </si>
  <si>
    <t>m</t>
  </si>
  <si>
    <t>6</t>
  </si>
  <si>
    <t>Drošības zīmju un uzrakstu  izgatavošana, uzstādīšana</t>
  </si>
  <si>
    <t>Žoga noma</t>
  </si>
  <si>
    <t>Drošības zīmju un uzrakstu  plakāts</t>
  </si>
  <si>
    <t>Demontāžas darbi</t>
  </si>
  <si>
    <t>Būvkalumi spāru stiprināšanai</t>
  </si>
  <si>
    <t>Naglas</t>
  </si>
  <si>
    <t>kg</t>
  </si>
  <si>
    <t>5-129 a</t>
  </si>
  <si>
    <t>Koka virsmu antiseptēšana</t>
  </si>
  <si>
    <t>m2</t>
  </si>
  <si>
    <t xml:space="preserve">       Izgāztuves izmaksa</t>
  </si>
  <si>
    <t>Būvkalumi (leņķi 65*100*120)</t>
  </si>
  <si>
    <t>Bultskrūves M12 ar uzgriežņiem un paplāksnēm</t>
  </si>
  <si>
    <t>m3</t>
  </si>
  <si>
    <t>Būvlaukuma nožogošana ar inventāra žoga posmiem 3,5x2m,žogu nojaukšana,noma 1mēn</t>
  </si>
  <si>
    <t>Ugunsdrošs antiseptiķis Bochemit Antiflash konc.</t>
  </si>
  <si>
    <t>RUBEROĪDS RPPO- 300 (15m2)</t>
  </si>
  <si>
    <t>11-25</t>
  </si>
  <si>
    <t>12-3</t>
  </si>
  <si>
    <t>T</t>
  </si>
  <si>
    <t>12-4</t>
  </si>
  <si>
    <t>21</t>
  </si>
  <si>
    <t>Būvgružu savākšana, aizvešana uz izgāztuvi 30 km attālumā</t>
  </si>
  <si>
    <t>Objekta adrese:  Stacijas iela 2, Kuldīga, Kuldīgas novads</t>
  </si>
  <si>
    <t xml:space="preserve">Koka brusu, dēļu pārnešana ar rokām līdz 30m attālumam </t>
  </si>
  <si>
    <t>Bēniņu stāva pārseguma attīrīšana no samirkušā pildījuma, būvgružiem</t>
  </si>
  <si>
    <t xml:space="preserve">Būvgružu pārvietošana ar ķerrām līdz 30m, ieskaitot iekraušanu un izkraušanu un dēļu ceļa ieklāšanu </t>
  </si>
  <si>
    <t>Jumta mūrlatu, koka krēslu, spāru montāža, stiprinot ar metāla stiprinājumiem, bultskrūvēm</t>
  </si>
  <si>
    <t>Kokmateriāli(brusas 7,5x15cm)</t>
  </si>
  <si>
    <t>Kokmateriāli(brusas 15x15cm)</t>
  </si>
  <si>
    <t>Jumta seguma izbūve</t>
  </si>
  <si>
    <t>09-00222</t>
  </si>
  <si>
    <t>Antikondensāta plēves izbūve</t>
  </si>
  <si>
    <t>Antikondensāta plēve Jutacon 150</t>
  </si>
  <si>
    <t>Skavas</t>
  </si>
  <si>
    <t>kompl.</t>
  </si>
  <si>
    <t>5-72 a</t>
  </si>
  <si>
    <t>Naglas 70 mm</t>
  </si>
  <si>
    <t>Naglas 100 mm</t>
  </si>
  <si>
    <t>4-28 a</t>
  </si>
  <si>
    <t>Skrūves</t>
  </si>
  <si>
    <t>Skursteņu apdare ar skārdu</t>
  </si>
  <si>
    <t>Jumta kores izbūve</t>
  </si>
  <si>
    <t>skrūves</t>
  </si>
  <si>
    <t>Karnīzes montāža</t>
  </si>
  <si>
    <t>4-59</t>
  </si>
  <si>
    <t>Sniega aiztures barjeras montāža</t>
  </si>
  <si>
    <t>Silikons Makrosil SA</t>
  </si>
  <si>
    <t>Jumta lūkas izbūve</t>
  </si>
  <si>
    <t>kpl</t>
  </si>
  <si>
    <t>Jumta lūka Pe</t>
  </si>
  <si>
    <t>Latas 25x70mm, antiseptizētas</t>
  </si>
  <si>
    <t>Jumta seguma ieklāšana no Ruukki Classsic Economy, stiprinot ar skrūvēm un palīgmateriālem</t>
  </si>
  <si>
    <t>Retināta jumta klāja 25*150mm montāža s=250 mm, antiseptizēti</t>
  </si>
  <si>
    <t>4</t>
  </si>
  <si>
    <t>Dēļi 25x150mm, antiseptizēti</t>
  </si>
  <si>
    <t>Koka latu 25*70mm (plēves stiprināšanai) montāža, antiseptizētas</t>
  </si>
  <si>
    <t>Jumta segums Ruukki Classic Economy</t>
  </si>
  <si>
    <t>Atloks, PE</t>
  </si>
  <si>
    <t>Kore, PE</t>
  </si>
  <si>
    <t>Karnīze, PE</t>
  </si>
  <si>
    <t>Sniega barjera, PE</t>
  </si>
  <si>
    <t>Jumta konstrukcijas izbūve- mūrlatas, spāres, jumta krēsls</t>
  </si>
  <si>
    <t>9</t>
  </si>
  <si>
    <t>Gludā skārda iesegumi uz parapetiem</t>
  </si>
  <si>
    <t>Skārds gludais, PE</t>
  </si>
  <si>
    <t>4-10</t>
  </si>
  <si>
    <t>Ķieģeļu mūra, skursteņu galu atjaunošana</t>
  </si>
  <si>
    <t>Skursteņu galu remonts un parapeta atjaunošana</t>
  </si>
  <si>
    <t>Pilnie māla ķieģeļi</t>
  </si>
  <si>
    <t>Kaļķa- cementa java</t>
  </si>
  <si>
    <t>Avārijas seku likvidēšana – jumta atjaunošana ēkai Stacijas ielā 2, Kuldīgā</t>
  </si>
  <si>
    <t>Objekta nosaukums: Avārijas ēka</t>
  </si>
  <si>
    <t>Būves nosaukums: Avārijas seku likvidēšana - jumta atjaunošana</t>
  </si>
  <si>
    <t>Būvdarbu apjomi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</si>
</sst>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LaMelior"/>
      <family val="0"/>
    </font>
    <font>
      <sz val="11"/>
      <color indexed="10"/>
      <name val="Tahoma"/>
      <family val="2"/>
    </font>
    <font>
      <sz val="9"/>
      <color rgb="FFFF00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center" vertical="center"/>
      <protection/>
    </xf>
    <xf numFmtId="49" fontId="9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Continuous" vertical="center" wrapText="1"/>
      <protection/>
    </xf>
    <xf numFmtId="0" fontId="6" fillId="0" borderId="0" xfId="56" applyFont="1" applyFill="1" applyBorder="1" applyAlignment="1">
      <alignment horizontal="centerContinuous" vertical="center"/>
      <protection/>
    </xf>
    <xf numFmtId="0" fontId="3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vertical="center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Continuous" vertical="center"/>
      <protection/>
    </xf>
    <xf numFmtId="49" fontId="6" fillId="0" borderId="0" xfId="56" applyNumberFormat="1" applyFont="1" applyFill="1">
      <alignment/>
      <protection/>
    </xf>
    <xf numFmtId="49" fontId="6" fillId="24" borderId="10" xfId="63" applyNumberFormat="1" applyFont="1" applyFill="1" applyBorder="1" applyAlignment="1">
      <alignment horizontal="center" vertical="top"/>
      <protection/>
    </xf>
    <xf numFmtId="49" fontId="6" fillId="24" borderId="11" xfId="55" applyNumberFormat="1" applyFont="1" applyFill="1" applyBorder="1" applyAlignment="1">
      <alignment horizontal="center" vertical="top"/>
      <protection/>
    </xf>
    <xf numFmtId="0" fontId="7" fillId="25" borderId="11" xfId="0" applyFont="1" applyFill="1" applyBorder="1" applyAlignment="1" applyProtection="1">
      <alignment horizontal="center" vertical="center" wrapText="1"/>
      <protection/>
    </xf>
    <xf numFmtId="0" fontId="7" fillId="25" borderId="12" xfId="56" applyFont="1" applyFill="1" applyBorder="1" applyAlignment="1">
      <alignment horizontal="center" vertical="center" textRotation="90"/>
      <protection/>
    </xf>
    <xf numFmtId="49" fontId="6" fillId="25" borderId="13" xfId="63" applyNumberFormat="1" applyFont="1" applyFill="1" applyBorder="1" applyAlignment="1">
      <alignment horizontal="center" vertical="top"/>
      <protection/>
    </xf>
    <xf numFmtId="2" fontId="6" fillId="24" borderId="14" xfId="55" applyNumberFormat="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vertical="center"/>
    </xf>
    <xf numFmtId="49" fontId="6" fillId="0" borderId="13" xfId="63" applyNumberFormat="1" applyFont="1" applyFill="1" applyBorder="1" applyAlignment="1">
      <alignment horizontal="center" vertical="top"/>
      <protection/>
    </xf>
    <xf numFmtId="49" fontId="6" fillId="0" borderId="15" xfId="63" applyNumberFormat="1" applyFont="1" applyFill="1" applyBorder="1" applyAlignment="1">
      <alignment horizontal="center" vertical="top"/>
      <protection/>
    </xf>
    <xf numFmtId="0" fontId="6" fillId="0" borderId="15" xfId="63" applyFont="1" applyFill="1" applyBorder="1" applyAlignment="1">
      <alignment vertical="justify"/>
      <protection/>
    </xf>
    <xf numFmtId="0" fontId="6" fillId="0" borderId="15" xfId="63" applyFont="1" applyFill="1" applyBorder="1" applyAlignment="1">
      <alignment horizontal="center"/>
      <protection/>
    </xf>
    <xf numFmtId="2" fontId="6" fillId="0" borderId="16" xfId="63" applyNumberFormat="1" applyFont="1" applyFill="1" applyBorder="1" applyAlignment="1">
      <alignment horizontal="center"/>
      <protection/>
    </xf>
    <xf numFmtId="0" fontId="6" fillId="0" borderId="15" xfId="63" applyFont="1" applyFill="1" applyBorder="1" applyAlignment="1">
      <alignment horizontal="left" indent="2"/>
      <protection/>
    </xf>
    <xf numFmtId="0" fontId="6" fillId="0" borderId="15" xfId="63" applyNumberFormat="1" applyFont="1" applyFill="1" applyBorder="1" applyAlignment="1">
      <alignment vertical="justify"/>
      <protection/>
    </xf>
    <xf numFmtId="0" fontId="6" fillId="0" borderId="15" xfId="63" applyNumberFormat="1" applyFont="1" applyFill="1" applyBorder="1" applyAlignment="1">
      <alignment horizontal="center"/>
      <protection/>
    </xf>
    <xf numFmtId="0" fontId="6" fillId="0" borderId="15" xfId="63" applyNumberFormat="1" applyFont="1" applyFill="1" applyBorder="1" applyAlignment="1">
      <alignment horizontal="left" vertical="center" indent="2"/>
      <protection/>
    </xf>
    <xf numFmtId="0" fontId="6" fillId="0" borderId="15" xfId="63" applyFont="1" applyFill="1" applyBorder="1" applyAlignment="1">
      <alignment horizontal="center" vertical="top"/>
      <protection/>
    </xf>
    <xf numFmtId="0" fontId="6" fillId="0" borderId="15" xfId="63" applyFont="1" applyFill="1" applyBorder="1" applyAlignment="1">
      <alignment/>
      <protection/>
    </xf>
    <xf numFmtId="49" fontId="6" fillId="0" borderId="15" xfId="55" applyNumberFormat="1" applyFont="1" applyFill="1" applyBorder="1" applyAlignment="1">
      <alignment horizontal="center" vertical="top"/>
      <protection/>
    </xf>
    <xf numFmtId="0" fontId="6" fillId="0" borderId="15" xfId="55" applyFont="1" applyFill="1" applyBorder="1" applyAlignment="1">
      <alignment horizontal="center"/>
      <protection/>
    </xf>
    <xf numFmtId="2" fontId="6" fillId="0" borderId="16" xfId="55" applyNumberFormat="1" applyFont="1" applyFill="1" applyBorder="1" applyAlignment="1">
      <alignment horizont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justify" indent="2"/>
    </xf>
    <xf numFmtId="49" fontId="6" fillId="25" borderId="13" xfId="63" applyNumberFormat="1" applyFont="1" applyFill="1" applyBorder="1" applyAlignment="1">
      <alignment horizontal="center" vertical="top" wrapText="1"/>
      <protection/>
    </xf>
    <xf numFmtId="0" fontId="6" fillId="0" borderId="15" xfId="55" applyFont="1" applyFill="1" applyBorder="1" applyAlignment="1">
      <alignment horizontal="left" vertical="center" wrapText="1"/>
      <protection/>
    </xf>
    <xf numFmtId="0" fontId="6" fillId="24" borderId="13" xfId="63" applyFont="1" applyFill="1" applyBorder="1" applyAlignment="1">
      <alignment horizontal="center"/>
      <protection/>
    </xf>
    <xf numFmtId="0" fontId="6" fillId="0" borderId="15" xfId="63" applyFont="1" applyFill="1" applyBorder="1" applyAlignment="1">
      <alignment horizontal="left" vertical="justify" indent="2"/>
      <protection/>
    </xf>
    <xf numFmtId="0" fontId="6" fillId="0" borderId="15" xfId="63" applyFont="1" applyFill="1" applyBorder="1" applyAlignment="1">
      <alignment horizontal="left" wrapText="1" indent="2"/>
      <protection/>
    </xf>
    <xf numFmtId="0" fontId="6" fillId="0" borderId="15" xfId="57" applyFont="1" applyFill="1" applyBorder="1" applyAlignment="1">
      <alignment horizontal="center" wrapText="1"/>
      <protection/>
    </xf>
    <xf numFmtId="0" fontId="6" fillId="0" borderId="15" xfId="0" applyFont="1" applyFill="1" applyBorder="1" applyAlignment="1">
      <alignment horizontal="left"/>
    </xf>
    <xf numFmtId="0" fontId="6" fillId="24" borderId="13" xfId="63" applyFont="1" applyFill="1" applyBorder="1" applyAlignment="1">
      <alignment horizontal="center" vertical="top"/>
      <protection/>
    </xf>
    <xf numFmtId="0" fontId="6" fillId="0" borderId="15" xfId="0" applyFont="1" applyFill="1" applyBorder="1" applyAlignment="1">
      <alignment horizontal="center" vertical="top"/>
    </xf>
    <xf numFmtId="0" fontId="28" fillId="0" borderId="15" xfId="63" applyFont="1" applyFill="1" applyBorder="1" applyAlignment="1">
      <alignment horizontal="center"/>
      <protection/>
    </xf>
    <xf numFmtId="2" fontId="28" fillId="0" borderId="16" xfId="63" applyNumberFormat="1" applyFont="1" applyFill="1" applyBorder="1" applyAlignment="1">
      <alignment horizontal="center"/>
      <protection/>
    </xf>
    <xf numFmtId="0" fontId="28" fillId="24" borderId="13" xfId="63" applyFont="1" applyFill="1" applyBorder="1" applyAlignment="1">
      <alignment horizontal="center"/>
      <protection/>
    </xf>
    <xf numFmtId="0" fontId="28" fillId="0" borderId="15" xfId="57" applyFont="1" applyFill="1" applyBorder="1">
      <alignment/>
      <protection/>
    </xf>
    <xf numFmtId="0" fontId="28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top"/>
    </xf>
    <xf numFmtId="2" fontId="28" fillId="0" borderId="16" xfId="0" applyNumberFormat="1" applyFont="1" applyFill="1" applyBorder="1" applyAlignment="1">
      <alignment horizontal="center"/>
    </xf>
    <xf numFmtId="0" fontId="28" fillId="0" borderId="0" xfId="56" applyFont="1" applyFill="1">
      <alignment/>
      <protection/>
    </xf>
    <xf numFmtId="49" fontId="28" fillId="0" borderId="0" xfId="56" applyNumberFormat="1" applyFont="1" applyFill="1">
      <alignment/>
      <protection/>
    </xf>
    <xf numFmtId="0" fontId="6" fillId="25" borderId="13" xfId="0" applyFont="1" applyFill="1" applyBorder="1" applyAlignment="1">
      <alignment horizontal="center" vertical="top"/>
    </xf>
    <xf numFmtId="0" fontId="6" fillId="25" borderId="15" xfId="0" applyFont="1" applyFill="1" applyBorder="1" applyAlignment="1">
      <alignment horizontal="center" vertical="top"/>
    </xf>
    <xf numFmtId="0" fontId="6" fillId="25" borderId="15" xfId="0" applyFont="1" applyFill="1" applyBorder="1" applyAlignment="1">
      <alignment vertical="justify"/>
    </xf>
    <xf numFmtId="0" fontId="6" fillId="25" borderId="15" xfId="0" applyFont="1" applyFill="1" applyBorder="1" applyAlignment="1">
      <alignment horizontal="center"/>
    </xf>
    <xf numFmtId="2" fontId="6" fillId="25" borderId="16" xfId="0" applyNumberFormat="1" applyFont="1" applyFill="1" applyBorder="1" applyAlignment="1">
      <alignment horizontal="center"/>
    </xf>
    <xf numFmtId="0" fontId="6" fillId="25" borderId="15" xfId="0" applyFont="1" applyFill="1" applyBorder="1" applyAlignment="1">
      <alignment horizontal="left" vertical="justify" indent="2"/>
    </xf>
    <xf numFmtId="0" fontId="6" fillId="25" borderId="15" xfId="0" applyFont="1" applyFill="1" applyBorder="1" applyAlignment="1">
      <alignment horizontal="left" wrapText="1" indent="2"/>
    </xf>
    <xf numFmtId="49" fontId="6" fillId="25" borderId="15" xfId="0" applyNumberFormat="1" applyFont="1" applyFill="1" applyBorder="1" applyAlignment="1">
      <alignment horizontal="center" vertical="top"/>
    </xf>
    <xf numFmtId="0" fontId="6" fillId="25" borderId="15" xfId="0" applyFont="1" applyFill="1" applyBorder="1" applyAlignment="1">
      <alignment horizontal="left" indent="2"/>
    </xf>
    <xf numFmtId="49" fontId="6" fillId="25" borderId="13" xfId="0" applyNumberFormat="1" applyFont="1" applyFill="1" applyBorder="1" applyAlignment="1">
      <alignment horizontal="center" vertical="top"/>
    </xf>
    <xf numFmtId="0" fontId="6" fillId="25" borderId="15" xfId="0" applyFont="1" applyFill="1" applyBorder="1" applyAlignment="1">
      <alignment horizontal="left" vertical="center" indent="2"/>
    </xf>
    <xf numFmtId="0" fontId="6" fillId="25" borderId="13" xfId="0" applyFont="1" applyFill="1" applyBorder="1" applyAlignment="1">
      <alignment horizontal="center" vertical="top" wrapText="1"/>
    </xf>
    <xf numFmtId="49" fontId="6" fillId="25" borderId="15" xfId="0" applyNumberFormat="1" applyFont="1" applyFill="1" applyBorder="1" applyAlignment="1">
      <alignment horizontal="center" vertical="top" wrapText="1"/>
    </xf>
    <xf numFmtId="0" fontId="6" fillId="25" borderId="15" xfId="0" applyNumberFormat="1" applyFont="1" applyFill="1" applyBorder="1" applyAlignment="1">
      <alignment horizontal="left" vertical="justify"/>
    </xf>
    <xf numFmtId="0" fontId="6" fillId="25" borderId="13" xfId="0" applyFont="1" applyFill="1" applyBorder="1" applyAlignment="1">
      <alignment horizontal="center" vertical="center" wrapText="1"/>
    </xf>
    <xf numFmtId="49" fontId="6" fillId="25" borderId="15" xfId="0" applyNumberFormat="1" applyFont="1" applyFill="1" applyBorder="1" applyAlignment="1">
      <alignment horizontal="center" vertical="center" wrapText="1"/>
    </xf>
    <xf numFmtId="49" fontId="28" fillId="25" borderId="13" xfId="0" applyNumberFormat="1" applyFont="1" applyFill="1" applyBorder="1" applyAlignment="1">
      <alignment horizontal="center" vertical="top"/>
    </xf>
    <xf numFmtId="0" fontId="28" fillId="25" borderId="13" xfId="0" applyFont="1" applyFill="1" applyBorder="1" applyAlignment="1">
      <alignment horizontal="center" vertical="center" wrapText="1"/>
    </xf>
    <xf numFmtId="0" fontId="6" fillId="25" borderId="15" xfId="63" applyFont="1" applyFill="1" applyBorder="1" applyAlignment="1">
      <alignment horizontal="left" vertical="justify" indent="2"/>
      <protection/>
    </xf>
    <xf numFmtId="0" fontId="6" fillId="25" borderId="15" xfId="63" applyFont="1" applyFill="1" applyBorder="1" applyAlignment="1">
      <alignment horizontal="center"/>
      <protection/>
    </xf>
    <xf numFmtId="2" fontId="6" fillId="25" borderId="16" xfId="63" applyNumberFormat="1" applyFont="1" applyFill="1" applyBorder="1" applyAlignment="1">
      <alignment horizontal="center"/>
      <protection/>
    </xf>
    <xf numFmtId="2" fontId="6" fillId="0" borderId="16" xfId="58" applyNumberFormat="1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center"/>
    </xf>
    <xf numFmtId="0" fontId="6" fillId="0" borderId="15" xfId="57" applyFont="1" applyFill="1" applyBorder="1" applyAlignment="1">
      <alignment horizontal="left"/>
      <protection/>
    </xf>
    <xf numFmtId="0" fontId="6" fillId="0" borderId="15" xfId="0" applyFont="1" applyFill="1" applyBorder="1" applyAlignment="1">
      <alignment horizontal="left" indent="2"/>
    </xf>
    <xf numFmtId="0" fontId="6" fillId="0" borderId="1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2" fontId="6" fillId="0" borderId="16" xfId="0" applyNumberFormat="1" applyFont="1" applyFill="1" applyBorder="1" applyAlignment="1">
      <alignment horizontal="center"/>
    </xf>
    <xf numFmtId="49" fontId="6" fillId="25" borderId="17" xfId="0" applyNumberFormat="1" applyFont="1" applyFill="1" applyBorder="1" applyAlignment="1">
      <alignment horizontal="center" vertical="top"/>
    </xf>
    <xf numFmtId="0" fontId="6" fillId="0" borderId="18" xfId="57" applyFont="1" applyFill="1" applyBorder="1" applyAlignment="1">
      <alignment horizontal="left"/>
      <protection/>
    </xf>
    <xf numFmtId="0" fontId="6" fillId="0" borderId="18" xfId="0" applyFont="1" applyFill="1" applyBorder="1" applyAlignment="1">
      <alignment horizontal="left" indent="2"/>
    </xf>
    <xf numFmtId="0" fontId="6" fillId="0" borderId="18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7" fillId="0" borderId="11" xfId="56" applyFont="1" applyFill="1" applyBorder="1" applyAlignment="1">
      <alignment horizontal="center" vertical="center" wrapText="1"/>
      <protection/>
    </xf>
    <xf numFmtId="0" fontId="7" fillId="0" borderId="20" xfId="56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textRotation="90"/>
      <protection/>
    </xf>
    <xf numFmtId="0" fontId="7" fillId="0" borderId="20" xfId="56" applyFont="1" applyFill="1" applyBorder="1" applyAlignment="1">
      <alignment horizontal="center" vertical="center" textRotation="90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textRotation="90" wrapText="1"/>
      <protection/>
    </xf>
    <xf numFmtId="0" fontId="7" fillId="0" borderId="21" xfId="56" applyFont="1" applyFill="1" applyBorder="1" applyAlignment="1">
      <alignment horizontal="center" vertical="center" textRotation="90" wrapText="1"/>
      <protection/>
    </xf>
    <xf numFmtId="49" fontId="7" fillId="0" borderId="11" xfId="56" applyNumberFormat="1" applyFont="1" applyFill="1" applyBorder="1" applyAlignment="1">
      <alignment horizontal="center" vertical="center" textRotation="90" wrapText="1"/>
      <protection/>
    </xf>
    <xf numFmtId="49" fontId="7" fillId="0" borderId="20" xfId="56" applyNumberFormat="1" applyFont="1" applyFill="1" applyBorder="1" applyAlignment="1">
      <alignment horizontal="center" vertical="center" textRotation="90" wrapText="1"/>
      <protection/>
    </xf>
    <xf numFmtId="0" fontId="7" fillId="0" borderId="22" xfId="56" applyFont="1" applyFill="1" applyBorder="1" applyAlignment="1">
      <alignment horizontal="center" vertical="center" textRotation="90"/>
      <protection/>
    </xf>
    <xf numFmtId="0" fontId="8" fillId="0" borderId="23" xfId="56" applyFont="1" applyFill="1" applyBorder="1" applyAlignment="1">
      <alignment textRotation="90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āme fasāde PII Ķipars (Māris)" xfId="55"/>
    <cellStyle name="Normal_tāme roja DABASZINĪBAS JF" xfId="56"/>
    <cellStyle name="Normal_tāme TĒRVETE (jaunā forma)" xfId="57"/>
    <cellStyle name="Normal_Upesgrīva toča" xfId="58"/>
    <cellStyle name="Note" xfId="59"/>
    <cellStyle name="Output" xfId="60"/>
    <cellStyle name="Percent" xfId="61"/>
    <cellStyle name="Stils 1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7"/>
  <sheetViews>
    <sheetView showZeros="0" tabSelected="1" zoomScale="115" zoomScaleNormal="115" zoomScalePageLayoutView="0" workbookViewId="0" topLeftCell="A67">
      <selection activeCell="C91" sqref="C91"/>
    </sheetView>
  </sheetViews>
  <sheetFormatPr defaultColWidth="9.140625" defaultRowHeight="12.75"/>
  <cols>
    <col min="1" max="1" width="3.00390625" style="2" customWidth="1"/>
    <col min="2" max="2" width="5.421875" style="14" customWidth="1"/>
    <col min="3" max="3" width="49.57421875" style="2" customWidth="1"/>
    <col min="4" max="4" width="9.421875" style="2" customWidth="1"/>
    <col min="5" max="5" width="11.140625" style="2" customWidth="1"/>
    <col min="6" max="16384" width="9.140625" style="2" customWidth="1"/>
  </cols>
  <sheetData>
    <row r="3" spans="1:5" ht="14.25">
      <c r="A3" s="96" t="s">
        <v>91</v>
      </c>
      <c r="B3" s="96"/>
      <c r="C3" s="96"/>
      <c r="D3" s="96"/>
      <c r="E3" s="96"/>
    </row>
    <row r="4" spans="1:5" ht="28.5" customHeight="1">
      <c r="A4" s="97" t="s">
        <v>88</v>
      </c>
      <c r="B4" s="97"/>
      <c r="C4" s="97"/>
      <c r="D4" s="97"/>
      <c r="E4" s="97"/>
    </row>
    <row r="5" spans="1:5" ht="14.25">
      <c r="A5" s="3"/>
      <c r="B5" s="3"/>
      <c r="C5" s="3"/>
      <c r="D5" s="3"/>
      <c r="E5" s="3"/>
    </row>
    <row r="6" spans="1:5" ht="14.25">
      <c r="A6" s="3"/>
      <c r="B6" s="4"/>
      <c r="C6" s="3"/>
      <c r="D6" s="3"/>
      <c r="E6" s="3"/>
    </row>
    <row r="7" spans="1:5" ht="14.25">
      <c r="A7" s="85" t="s">
        <v>90</v>
      </c>
      <c r="B7" s="5"/>
      <c r="C7" s="6"/>
      <c r="D7" s="7"/>
      <c r="E7" s="7"/>
    </row>
    <row r="8" spans="1:5" ht="14.25">
      <c r="A8" s="8" t="s">
        <v>89</v>
      </c>
      <c r="B8" s="8"/>
      <c r="C8" s="8"/>
      <c r="D8" s="10"/>
      <c r="E8" s="7"/>
    </row>
    <row r="9" spans="1:5" ht="14.25">
      <c r="A9" s="8" t="s">
        <v>40</v>
      </c>
      <c r="B9" s="21"/>
      <c r="C9" s="21"/>
      <c r="D9" s="10"/>
      <c r="E9" s="10"/>
    </row>
    <row r="10" spans="1:5" ht="11.25">
      <c r="A10" s="11"/>
      <c r="B10" s="12"/>
      <c r="C10" s="9"/>
      <c r="D10" s="10"/>
      <c r="E10" s="7"/>
    </row>
    <row r="11" spans="1:5" ht="11.25">
      <c r="A11" s="11"/>
      <c r="B11" s="12"/>
      <c r="C11" s="9"/>
      <c r="D11" s="10"/>
      <c r="E11" s="7"/>
    </row>
    <row r="12" spans="1:5" ht="12" thickBot="1">
      <c r="A12" s="13"/>
      <c r="B12" s="12"/>
      <c r="C12" s="6"/>
      <c r="D12" s="7"/>
      <c r="E12" s="7"/>
    </row>
    <row r="13" spans="1:5" ht="11.25">
      <c r="A13" s="98" t="s">
        <v>3</v>
      </c>
      <c r="B13" s="100" t="s">
        <v>4</v>
      </c>
      <c r="C13" s="92" t="s">
        <v>5</v>
      </c>
      <c r="D13" s="94" t="s">
        <v>0</v>
      </c>
      <c r="E13" s="102" t="s">
        <v>1</v>
      </c>
    </row>
    <row r="14" spans="1:5" ht="77.25" customHeight="1" thickBot="1">
      <c r="A14" s="99"/>
      <c r="B14" s="101"/>
      <c r="C14" s="93"/>
      <c r="D14" s="95"/>
      <c r="E14" s="103"/>
    </row>
    <row r="15" spans="1:5" ht="11.25">
      <c r="A15" s="15"/>
      <c r="B15" s="16"/>
      <c r="C15" s="17" t="s">
        <v>14</v>
      </c>
      <c r="D15" s="18"/>
      <c r="E15" s="20"/>
    </row>
    <row r="16" spans="1:5" ht="33" customHeight="1">
      <c r="A16" s="22" t="s">
        <v>2</v>
      </c>
      <c r="B16" s="23" t="s">
        <v>6</v>
      </c>
      <c r="C16" s="24" t="s">
        <v>31</v>
      </c>
      <c r="D16" s="25" t="s">
        <v>15</v>
      </c>
      <c r="E16" s="79">
        <v>140</v>
      </c>
    </row>
    <row r="17" spans="1:5" ht="11.25">
      <c r="A17" s="22"/>
      <c r="B17" s="23"/>
      <c r="C17" s="27" t="s">
        <v>18</v>
      </c>
      <c r="D17" s="25" t="s">
        <v>7</v>
      </c>
      <c r="E17" s="26">
        <f>E16</f>
        <v>140</v>
      </c>
    </row>
    <row r="18" spans="1:5" ht="24" customHeight="1">
      <c r="A18" s="22" t="s">
        <v>13</v>
      </c>
      <c r="B18" s="23" t="s">
        <v>6</v>
      </c>
      <c r="C18" s="28" t="s">
        <v>17</v>
      </c>
      <c r="D18" s="29" t="s">
        <v>8</v>
      </c>
      <c r="E18" s="26">
        <v>3</v>
      </c>
    </row>
    <row r="19" spans="1:5" ht="13.5" customHeight="1">
      <c r="A19" s="22"/>
      <c r="B19" s="23"/>
      <c r="C19" s="30" t="s">
        <v>19</v>
      </c>
      <c r="D19" s="25" t="s">
        <v>8</v>
      </c>
      <c r="E19" s="26">
        <v>7</v>
      </c>
    </row>
    <row r="20" spans="1:5" ht="12.75" customHeight="1">
      <c r="A20" s="19"/>
      <c r="B20" s="23"/>
      <c r="C20" s="36" t="s">
        <v>20</v>
      </c>
      <c r="D20" s="25"/>
      <c r="E20" s="26"/>
    </row>
    <row r="21" spans="1:5" ht="24" customHeight="1">
      <c r="A21" s="40" t="s">
        <v>2</v>
      </c>
      <c r="B21" s="33" t="s">
        <v>34</v>
      </c>
      <c r="C21" s="41" t="s">
        <v>42</v>
      </c>
      <c r="D21" s="34" t="s">
        <v>10</v>
      </c>
      <c r="E21" s="35">
        <v>315</v>
      </c>
    </row>
    <row r="22" spans="1:5" ht="36" customHeight="1">
      <c r="A22" s="19" t="s">
        <v>9</v>
      </c>
      <c r="B22" s="23" t="s">
        <v>35</v>
      </c>
      <c r="C22" s="41" t="s">
        <v>43</v>
      </c>
      <c r="D22" s="34" t="s">
        <v>36</v>
      </c>
      <c r="E22" s="35">
        <v>150</v>
      </c>
    </row>
    <row r="23" spans="1:5" ht="27" customHeight="1">
      <c r="A23" s="19" t="s">
        <v>16</v>
      </c>
      <c r="B23" s="23" t="s">
        <v>37</v>
      </c>
      <c r="C23" s="41" t="s">
        <v>41</v>
      </c>
      <c r="D23" s="25" t="s">
        <v>11</v>
      </c>
      <c r="E23" s="35">
        <v>5.2</v>
      </c>
    </row>
    <row r="24" spans="1:5" ht="25.5" customHeight="1">
      <c r="A24" s="19" t="s">
        <v>38</v>
      </c>
      <c r="B24" s="31" t="s">
        <v>6</v>
      </c>
      <c r="C24" s="24" t="s">
        <v>39</v>
      </c>
      <c r="D24" s="25" t="s">
        <v>11</v>
      </c>
      <c r="E24" s="79">
        <v>120</v>
      </c>
    </row>
    <row r="25" spans="1:5" ht="12.75" customHeight="1">
      <c r="A25" s="19"/>
      <c r="B25" s="31"/>
      <c r="C25" s="32" t="s">
        <v>27</v>
      </c>
      <c r="D25" s="25" t="s">
        <v>11</v>
      </c>
      <c r="E25" s="26">
        <f>E24</f>
        <v>120</v>
      </c>
    </row>
    <row r="26" spans="1:5" ht="22.5">
      <c r="A26" s="42"/>
      <c r="B26" s="25"/>
      <c r="C26" s="36" t="s">
        <v>79</v>
      </c>
      <c r="D26" s="25"/>
      <c r="E26" s="26"/>
    </row>
    <row r="27" spans="1:5" ht="23.25" customHeight="1">
      <c r="A27" s="42">
        <v>1</v>
      </c>
      <c r="B27" s="25" t="s">
        <v>6</v>
      </c>
      <c r="C27" s="24" t="s">
        <v>44</v>
      </c>
      <c r="D27" s="25" t="s">
        <v>11</v>
      </c>
      <c r="E27" s="26">
        <v>15.8</v>
      </c>
    </row>
    <row r="28" spans="1:5" ht="11.25">
      <c r="A28" s="42"/>
      <c r="B28" s="31"/>
      <c r="C28" s="43" t="s">
        <v>45</v>
      </c>
      <c r="D28" s="25" t="s">
        <v>11</v>
      </c>
      <c r="E28" s="79">
        <v>5.9</v>
      </c>
    </row>
    <row r="29" spans="1:5" ht="11.25">
      <c r="A29" s="42"/>
      <c r="B29" s="31"/>
      <c r="C29" s="43" t="s">
        <v>46</v>
      </c>
      <c r="D29" s="25" t="s">
        <v>11</v>
      </c>
      <c r="E29" s="79">
        <v>9.9</v>
      </c>
    </row>
    <row r="30" spans="1:5" ht="11.25">
      <c r="A30" s="42"/>
      <c r="B30" s="31"/>
      <c r="C30" s="27" t="s">
        <v>28</v>
      </c>
      <c r="D30" s="25" t="s">
        <v>12</v>
      </c>
      <c r="E30" s="26">
        <v>78</v>
      </c>
    </row>
    <row r="31" spans="1:5" ht="11.25">
      <c r="A31" s="42"/>
      <c r="B31" s="31"/>
      <c r="C31" s="27" t="s">
        <v>21</v>
      </c>
      <c r="D31" s="25" t="s">
        <v>12</v>
      </c>
      <c r="E31" s="26">
        <v>128</v>
      </c>
    </row>
    <row r="32" spans="1:5" ht="11.25">
      <c r="A32" s="42"/>
      <c r="B32" s="31"/>
      <c r="C32" s="27" t="s">
        <v>22</v>
      </c>
      <c r="D32" s="25" t="s">
        <v>23</v>
      </c>
      <c r="E32" s="26">
        <f>5.3*E27</f>
        <v>83.74</v>
      </c>
    </row>
    <row r="33" spans="1:5" ht="11.25">
      <c r="A33" s="42"/>
      <c r="B33" s="31"/>
      <c r="C33" s="44" t="s">
        <v>29</v>
      </c>
      <c r="D33" s="25" t="s">
        <v>23</v>
      </c>
      <c r="E33" s="26">
        <f>7*E27</f>
        <v>110.60000000000001</v>
      </c>
    </row>
    <row r="34" spans="1:5" ht="11.25">
      <c r="A34" s="42"/>
      <c r="B34" s="23"/>
      <c r="C34" s="27" t="s">
        <v>33</v>
      </c>
      <c r="D34" s="25" t="s">
        <v>12</v>
      </c>
      <c r="E34" s="26">
        <f>E27*2.1/15</f>
        <v>2.212</v>
      </c>
    </row>
    <row r="35" spans="1:5" ht="22.5" customHeight="1">
      <c r="A35" s="42">
        <v>2</v>
      </c>
      <c r="B35" s="45" t="s">
        <v>24</v>
      </c>
      <c r="C35" s="46" t="s">
        <v>25</v>
      </c>
      <c r="D35" s="37" t="s">
        <v>10</v>
      </c>
      <c r="E35" s="38">
        <v>315</v>
      </c>
    </row>
    <row r="36" spans="1:5" ht="24.75" customHeight="1">
      <c r="A36" s="47"/>
      <c r="B36" s="48"/>
      <c r="C36" s="39" t="s">
        <v>32</v>
      </c>
      <c r="D36" s="25" t="s">
        <v>23</v>
      </c>
      <c r="E36" s="38">
        <f>(0.07*E35)</f>
        <v>22.05</v>
      </c>
    </row>
    <row r="37" spans="1:5" ht="11.25">
      <c r="A37" s="51"/>
      <c r="B37" s="52"/>
      <c r="C37" s="36" t="s">
        <v>47</v>
      </c>
      <c r="D37" s="49"/>
      <c r="E37" s="50"/>
    </row>
    <row r="38" spans="1:5" ht="11.25">
      <c r="A38" s="58">
        <v>1</v>
      </c>
      <c r="B38" s="59" t="s">
        <v>48</v>
      </c>
      <c r="C38" s="60" t="s">
        <v>49</v>
      </c>
      <c r="D38" s="61" t="s">
        <v>10</v>
      </c>
      <c r="E38" s="62">
        <v>435</v>
      </c>
    </row>
    <row r="39" spans="1:5" ht="11.25">
      <c r="A39" s="58"/>
      <c r="B39" s="59"/>
      <c r="C39" s="63" t="s">
        <v>50</v>
      </c>
      <c r="D39" s="61" t="s">
        <v>26</v>
      </c>
      <c r="E39" s="62">
        <f>1.2*E38</f>
        <v>522</v>
      </c>
    </row>
    <row r="40" spans="1:5" ht="11.25">
      <c r="A40" s="58"/>
      <c r="B40" s="59"/>
      <c r="C40" s="64" t="s">
        <v>51</v>
      </c>
      <c r="D40" s="61" t="s">
        <v>52</v>
      </c>
      <c r="E40" s="62">
        <f>0.05*E38</f>
        <v>21.75</v>
      </c>
    </row>
    <row r="41" spans="1:5" ht="22.5">
      <c r="A41" s="58">
        <v>2</v>
      </c>
      <c r="B41" s="65" t="s">
        <v>53</v>
      </c>
      <c r="C41" s="60" t="s">
        <v>73</v>
      </c>
      <c r="D41" s="61" t="s">
        <v>10</v>
      </c>
      <c r="E41" s="62">
        <v>435</v>
      </c>
    </row>
    <row r="42" spans="1:5" ht="11.25">
      <c r="A42" s="58"/>
      <c r="B42" s="59"/>
      <c r="C42" s="66" t="s">
        <v>68</v>
      </c>
      <c r="D42" s="61" t="s">
        <v>30</v>
      </c>
      <c r="E42" s="62">
        <f>E41*(70/750)*0.025*1.1</f>
        <v>1.1165000000000003</v>
      </c>
    </row>
    <row r="43" spans="1:5" ht="11.25">
      <c r="A43" s="58"/>
      <c r="B43" s="59"/>
      <c r="C43" s="66" t="s">
        <v>54</v>
      </c>
      <c r="D43" s="61" t="s">
        <v>23</v>
      </c>
      <c r="E43" s="62">
        <f>((E41/0.3)*4.44)/1000</f>
        <v>6.438000000000001</v>
      </c>
    </row>
    <row r="44" spans="1:5" ht="22.5">
      <c r="A44" s="58">
        <v>3</v>
      </c>
      <c r="B44" s="65" t="s">
        <v>53</v>
      </c>
      <c r="C44" s="60" t="s">
        <v>70</v>
      </c>
      <c r="D44" s="61" t="s">
        <v>10</v>
      </c>
      <c r="E44" s="62">
        <v>435</v>
      </c>
    </row>
    <row r="45" spans="1:5" ht="11.25">
      <c r="A45" s="58"/>
      <c r="B45" s="59"/>
      <c r="C45" s="66" t="s">
        <v>72</v>
      </c>
      <c r="D45" s="61" t="s">
        <v>30</v>
      </c>
      <c r="E45" s="62">
        <f>E44*(150/250)*0.025*1.1</f>
        <v>7.177500000000001</v>
      </c>
    </row>
    <row r="46" spans="1:5" ht="11.25">
      <c r="A46" s="58"/>
      <c r="B46" s="59"/>
      <c r="C46" s="66" t="s">
        <v>55</v>
      </c>
      <c r="D46" s="61" t="s">
        <v>23</v>
      </c>
      <c r="E46" s="62">
        <f>((E44/0.3)*4.44)/1000</f>
        <v>6.438000000000001</v>
      </c>
    </row>
    <row r="47" spans="1:5" ht="22.5">
      <c r="A47" s="67" t="s">
        <v>71</v>
      </c>
      <c r="B47" s="65" t="s">
        <v>56</v>
      </c>
      <c r="C47" s="60" t="s">
        <v>69</v>
      </c>
      <c r="D47" s="61" t="s">
        <v>10</v>
      </c>
      <c r="E47" s="62">
        <v>435</v>
      </c>
    </row>
    <row r="48" spans="1:5" ht="11.25">
      <c r="A48" s="67"/>
      <c r="B48" s="65"/>
      <c r="C48" s="66" t="s">
        <v>74</v>
      </c>
      <c r="D48" s="61" t="s">
        <v>26</v>
      </c>
      <c r="E48" s="62">
        <f>1.1*E47</f>
        <v>478.50000000000006</v>
      </c>
    </row>
    <row r="49" spans="1:5" ht="11.25">
      <c r="A49" s="67"/>
      <c r="B49" s="65"/>
      <c r="C49" s="66" t="s">
        <v>57</v>
      </c>
      <c r="D49" s="61" t="s">
        <v>12</v>
      </c>
      <c r="E49" s="62">
        <f>10*E47</f>
        <v>4350</v>
      </c>
    </row>
    <row r="50" spans="1:5" ht="11.25">
      <c r="A50" s="67" t="s">
        <v>9</v>
      </c>
      <c r="B50" s="65" t="s">
        <v>6</v>
      </c>
      <c r="C50" s="60" t="s">
        <v>58</v>
      </c>
      <c r="D50" s="61" t="s">
        <v>7</v>
      </c>
      <c r="E50" s="62">
        <v>25</v>
      </c>
    </row>
    <row r="51" spans="1:5" ht="11.25">
      <c r="A51" s="67"/>
      <c r="B51" s="65"/>
      <c r="C51" s="68" t="s">
        <v>75</v>
      </c>
      <c r="D51" s="61" t="s">
        <v>7</v>
      </c>
      <c r="E51" s="62">
        <f>E50*1.1</f>
        <v>27.500000000000004</v>
      </c>
    </row>
    <row r="52" spans="1:5" ht="11.25">
      <c r="A52" s="67"/>
      <c r="B52" s="65"/>
      <c r="C52" s="66" t="s">
        <v>57</v>
      </c>
      <c r="D52" s="61" t="s">
        <v>12</v>
      </c>
      <c r="E52" s="62">
        <f>10*E50</f>
        <v>250</v>
      </c>
    </row>
    <row r="53" spans="1:5" ht="11.25">
      <c r="A53" s="69">
        <v>6</v>
      </c>
      <c r="B53" s="70" t="s">
        <v>6</v>
      </c>
      <c r="C53" s="71" t="s">
        <v>59</v>
      </c>
      <c r="D53" s="61" t="s">
        <v>7</v>
      </c>
      <c r="E53" s="62">
        <v>54</v>
      </c>
    </row>
    <row r="54" spans="1:5" ht="11.25">
      <c r="A54" s="69"/>
      <c r="B54" s="70"/>
      <c r="C54" s="68" t="s">
        <v>76</v>
      </c>
      <c r="D54" s="61" t="s">
        <v>7</v>
      </c>
      <c r="E54" s="62">
        <f>E53*1.1</f>
        <v>59.400000000000006</v>
      </c>
    </row>
    <row r="55" spans="1:5" ht="11.25">
      <c r="A55" s="67"/>
      <c r="B55" s="59"/>
      <c r="C55" s="76" t="s">
        <v>60</v>
      </c>
      <c r="D55" s="77" t="s">
        <v>12</v>
      </c>
      <c r="E55" s="78">
        <f>4*E53</f>
        <v>216</v>
      </c>
    </row>
    <row r="56" spans="1:5" ht="11.25">
      <c r="A56" s="69">
        <v>7</v>
      </c>
      <c r="B56" s="70" t="s">
        <v>6</v>
      </c>
      <c r="C56" s="71" t="s">
        <v>61</v>
      </c>
      <c r="D56" s="61" t="s">
        <v>15</v>
      </c>
      <c r="E56" s="62">
        <v>40</v>
      </c>
    </row>
    <row r="57" spans="1:5" ht="11.25">
      <c r="A57" s="69"/>
      <c r="B57" s="70"/>
      <c r="C57" s="68" t="s">
        <v>77</v>
      </c>
      <c r="D57" s="61" t="s">
        <v>7</v>
      </c>
      <c r="E57" s="62">
        <f>E56*1.1</f>
        <v>44</v>
      </c>
    </row>
    <row r="58" spans="1:5" ht="11.25">
      <c r="A58" s="67"/>
      <c r="B58" s="59"/>
      <c r="C58" s="76" t="s">
        <v>60</v>
      </c>
      <c r="D58" s="77" t="s">
        <v>12</v>
      </c>
      <c r="E58" s="78">
        <f>4*E56</f>
        <v>160</v>
      </c>
    </row>
    <row r="59" spans="1:5" ht="11.25">
      <c r="A59" s="69">
        <v>8</v>
      </c>
      <c r="B59" s="70" t="s">
        <v>6</v>
      </c>
      <c r="C59" s="71" t="s">
        <v>81</v>
      </c>
      <c r="D59" s="61" t="s">
        <v>26</v>
      </c>
      <c r="E59" s="62">
        <v>60</v>
      </c>
    </row>
    <row r="60" spans="1:5" ht="11.25">
      <c r="A60" s="69"/>
      <c r="B60" s="70"/>
      <c r="C60" s="68" t="s">
        <v>82</v>
      </c>
      <c r="D60" s="61" t="s">
        <v>26</v>
      </c>
      <c r="E60" s="62">
        <f>E59*1.1</f>
        <v>66</v>
      </c>
    </row>
    <row r="61" spans="1:5" ht="11.25">
      <c r="A61" s="67"/>
      <c r="B61" s="59"/>
      <c r="C61" s="76" t="s">
        <v>60</v>
      </c>
      <c r="D61" s="77" t="s">
        <v>12</v>
      </c>
      <c r="E61" s="78">
        <f>4*E59</f>
        <v>240</v>
      </c>
    </row>
    <row r="62" spans="1:5" ht="11.25">
      <c r="A62" s="67" t="s">
        <v>80</v>
      </c>
      <c r="B62" s="70" t="s">
        <v>62</v>
      </c>
      <c r="C62" s="60" t="s">
        <v>63</v>
      </c>
      <c r="D62" s="61" t="s">
        <v>15</v>
      </c>
      <c r="E62" s="62">
        <v>59</v>
      </c>
    </row>
    <row r="63" spans="1:5" ht="11.25">
      <c r="A63" s="72"/>
      <c r="B63" s="73"/>
      <c r="C63" s="63" t="s">
        <v>78</v>
      </c>
      <c r="D63" s="61" t="s">
        <v>7</v>
      </c>
      <c r="E63" s="62">
        <f>E62*1.1</f>
        <v>64.9</v>
      </c>
    </row>
    <row r="64" spans="1:5" ht="11.25">
      <c r="A64" s="72"/>
      <c r="B64" s="73"/>
      <c r="C64" s="66" t="s">
        <v>57</v>
      </c>
      <c r="D64" s="61" t="s">
        <v>12</v>
      </c>
      <c r="E64" s="62">
        <f>(E62*3)</f>
        <v>177</v>
      </c>
    </row>
    <row r="65" spans="1:5" ht="11.25">
      <c r="A65" s="72"/>
      <c r="B65" s="73"/>
      <c r="C65" s="66" t="s">
        <v>64</v>
      </c>
      <c r="D65" s="61" t="s">
        <v>12</v>
      </c>
      <c r="E65" s="62">
        <v>2</v>
      </c>
    </row>
    <row r="66" spans="1:5" ht="11.25">
      <c r="A66" s="72">
        <v>10</v>
      </c>
      <c r="B66" s="73" t="s">
        <v>6</v>
      </c>
      <c r="C66" s="71" t="s">
        <v>65</v>
      </c>
      <c r="D66" s="61" t="s">
        <v>66</v>
      </c>
      <c r="E66" s="62">
        <v>2</v>
      </c>
    </row>
    <row r="67" spans="1:5" ht="11.25">
      <c r="A67" s="75"/>
      <c r="B67" s="73"/>
      <c r="C67" s="68" t="s">
        <v>67</v>
      </c>
      <c r="D67" s="61" t="s">
        <v>12</v>
      </c>
      <c r="E67" s="62">
        <f>E66*1</f>
        <v>2</v>
      </c>
    </row>
    <row r="68" spans="1:5" ht="11.25">
      <c r="A68" s="74"/>
      <c r="B68" s="59"/>
      <c r="C68" s="76" t="s">
        <v>60</v>
      </c>
      <c r="D68" s="77" t="s">
        <v>12</v>
      </c>
      <c r="E68" s="78">
        <f>10*E66</f>
        <v>20</v>
      </c>
    </row>
    <row r="69" spans="1:5" ht="11.25">
      <c r="A69" s="51"/>
      <c r="B69" s="54"/>
      <c r="C69" s="36" t="s">
        <v>84</v>
      </c>
      <c r="D69" s="53"/>
      <c r="E69" s="55"/>
    </row>
    <row r="70" spans="1:5" ht="24" customHeight="1">
      <c r="A70" s="67" t="s">
        <v>2</v>
      </c>
      <c r="B70" s="23" t="s">
        <v>83</v>
      </c>
      <c r="C70" s="83" t="s">
        <v>85</v>
      </c>
      <c r="D70" s="80" t="s">
        <v>11</v>
      </c>
      <c r="E70" s="38">
        <v>10.3</v>
      </c>
    </row>
    <row r="71" spans="1:5" ht="11.25">
      <c r="A71" s="67"/>
      <c r="B71" s="81"/>
      <c r="C71" s="82" t="s">
        <v>86</v>
      </c>
      <c r="D71" s="80" t="s">
        <v>12</v>
      </c>
      <c r="E71" s="86">
        <f>E70*400*1.1</f>
        <v>4532</v>
      </c>
    </row>
    <row r="72" spans="1:5" ht="12" thickBot="1">
      <c r="A72" s="87"/>
      <c r="B72" s="88"/>
      <c r="C72" s="89" t="s">
        <v>87</v>
      </c>
      <c r="D72" s="90" t="s">
        <v>11</v>
      </c>
      <c r="E72" s="91">
        <f>0.305*E70</f>
        <v>3.1415</v>
      </c>
    </row>
    <row r="75" spans="1:2" ht="11.25">
      <c r="A75" s="84"/>
      <c r="B75" s="1"/>
    </row>
    <row r="77" spans="1:5" ht="11.25">
      <c r="A77" s="56"/>
      <c r="B77" s="57"/>
      <c r="C77" s="56"/>
      <c r="D77" s="56"/>
      <c r="E77" s="56"/>
    </row>
    <row r="83" ht="23.25" customHeight="1"/>
  </sheetData>
  <sheetProtection/>
  <mergeCells count="7">
    <mergeCell ref="C13:C14"/>
    <mergeCell ref="D13:D14"/>
    <mergeCell ref="A3:E3"/>
    <mergeCell ref="A4:E4"/>
    <mergeCell ref="A13:A14"/>
    <mergeCell ref="B13:B14"/>
    <mergeCell ref="E13:E14"/>
  </mergeCells>
  <printOptions horizontalCentered="1"/>
  <pageMargins left="0.1968503937007874" right="0.1968503937007874" top="0.7874015748031497" bottom="0.3937007874015748" header="0.5118110236220472" footer="0.196850393700787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Zaig_ku</cp:lastModifiedBy>
  <cp:lastPrinted>2013-10-24T08:01:10Z</cp:lastPrinted>
  <dcterms:created xsi:type="dcterms:W3CDTF">2004-03-25T12:48:46Z</dcterms:created>
  <dcterms:modified xsi:type="dcterms:W3CDTF">2013-10-29T12:36:58Z</dcterms:modified>
  <cp:category/>
  <cp:version/>
  <cp:contentType/>
  <cp:contentStatus/>
</cp:coreProperties>
</file>